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'1'!$A$1:$J$93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31" l="1"/>
  <c r="E41" i="31"/>
  <c r="E40" i="31"/>
  <c r="I41" i="31"/>
  <c r="I40" i="31"/>
  <c r="J89" i="31"/>
  <c r="G39" i="31"/>
  <c r="C89" i="31" l="1"/>
  <c r="F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G38" i="31"/>
  <c r="I38" i="31" s="1"/>
  <c r="G37" i="31"/>
  <c r="I37" i="31" s="1"/>
  <c r="G36" i="31"/>
  <c r="I36" i="31" s="1"/>
  <c r="G35" i="31"/>
  <c r="I35" i="31" s="1"/>
  <c r="G34" i="31"/>
  <c r="I34" i="31" s="1"/>
  <c r="G33" i="31"/>
  <c r="I33" i="31" s="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C70" i="31"/>
  <c r="G32" i="31"/>
  <c r="I32" i="31" s="1"/>
  <c r="G31" i="31"/>
  <c r="I31" i="31" s="1"/>
  <c r="G30" i="31"/>
  <c r="I30" i="31" s="1"/>
  <c r="G29" i="31"/>
  <c r="I29" i="31" s="1"/>
  <c r="G28" i="31"/>
  <c r="I28" i="31" s="1"/>
  <c r="G27" i="31"/>
  <c r="I27" i="31" s="1"/>
  <c r="G26" i="31"/>
  <c r="I26" i="31" s="1"/>
  <c r="G25" i="31"/>
  <c r="I25" i="31" s="1"/>
  <c r="G24" i="31"/>
  <c r="I24" i="31" s="1"/>
  <c r="G23" i="31"/>
  <c r="I23" i="31" s="1"/>
  <c r="G22" i="31"/>
  <c r="I22" i="31" s="1"/>
  <c r="G21" i="31"/>
  <c r="I21" i="31" s="1"/>
  <c r="J70" i="31" s="1"/>
  <c r="C69" i="31" l="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B48" i="31"/>
  <c r="G20" i="31"/>
  <c r="I20" i="31" s="1"/>
  <c r="J69" i="31" s="1"/>
  <c r="G19" i="31"/>
  <c r="I68" i="31" s="1"/>
  <c r="G18" i="31"/>
  <c r="I67" i="31" s="1"/>
  <c r="G17" i="31"/>
  <c r="I17" i="31" s="1"/>
  <c r="J66" i="31" s="1"/>
  <c r="G16" i="31"/>
  <c r="I16" i="31" s="1"/>
  <c r="J65" i="31" s="1"/>
  <c r="G15" i="31"/>
  <c r="I64" i="31" s="1"/>
  <c r="G14" i="31"/>
  <c r="I63" i="31" s="1"/>
  <c r="G13" i="31"/>
  <c r="I13" i="31" s="1"/>
  <c r="J62" i="31" s="1"/>
  <c r="G12" i="31"/>
  <c r="I61" i="31" s="1"/>
  <c r="G11" i="31"/>
  <c r="I60" i="31" s="1"/>
  <c r="G10" i="31"/>
  <c r="I59" i="31" s="1"/>
  <c r="G9" i="31"/>
  <c r="I9" i="31" s="1"/>
  <c r="J58" i="31" s="1"/>
  <c r="G8" i="31"/>
  <c r="I8" i="31" s="1"/>
  <c r="J57" i="31" s="1"/>
  <c r="G7" i="31"/>
  <c r="I56" i="31" s="1"/>
  <c r="G6" i="31"/>
  <c r="I55" i="31" s="1"/>
  <c r="G5" i="31"/>
  <c r="I5" i="31" s="1"/>
  <c r="J54" i="31" s="1"/>
  <c r="G4" i="31"/>
  <c r="I4" i="31" s="1"/>
  <c r="J53" i="31" l="1"/>
  <c r="I53" i="31"/>
  <c r="I57" i="31"/>
  <c r="I65" i="31"/>
  <c r="I69" i="31"/>
  <c r="I6" i="31"/>
  <c r="J55" i="31" s="1"/>
  <c r="I10" i="31"/>
  <c r="J59" i="31" s="1"/>
  <c r="I12" i="31"/>
  <c r="J61" i="31" s="1"/>
  <c r="I14" i="31"/>
  <c r="J63" i="31" s="1"/>
  <c r="I18" i="31"/>
  <c r="J67" i="31" s="1"/>
  <c r="I54" i="31"/>
  <c r="I58" i="31"/>
  <c r="I62" i="31"/>
  <c r="I66" i="31"/>
  <c r="I7" i="31"/>
  <c r="J56" i="31" s="1"/>
  <c r="I11" i="31"/>
  <c r="J60" i="31" s="1"/>
  <c r="I15" i="31"/>
  <c r="J64" i="31" s="1"/>
  <c r="I19" i="31"/>
  <c r="J68" i="31" s="1"/>
  <c r="F84" i="31" l="1"/>
  <c r="F76" i="31"/>
  <c r="F86" i="31"/>
  <c r="F78" i="31"/>
  <c r="F88" i="31"/>
  <c r="F80" i="31"/>
  <c r="F72" i="31"/>
  <c r="F82" i="31"/>
  <c r="F74" i="31"/>
  <c r="F71" i="31"/>
  <c r="F79" i="31"/>
  <c r="F77" i="31"/>
  <c r="F83" i="31"/>
  <c r="F81" i="31"/>
  <c r="F87" i="31"/>
  <c r="F85" i="31"/>
  <c r="F75" i="31"/>
  <c r="F73" i="31"/>
  <c r="F60" i="31"/>
  <c r="F70" i="31"/>
  <c r="D45" i="31"/>
  <c r="C45" i="31" s="1"/>
  <c r="F64" i="31"/>
  <c r="F56" i="31"/>
  <c r="F53" i="31"/>
  <c r="F63" i="31"/>
  <c r="F61" i="31"/>
  <c r="F68" i="31"/>
  <c r="F59" i="31"/>
  <c r="F55" i="31"/>
  <c r="D47" i="31"/>
  <c r="C47" i="31" s="1"/>
  <c r="H45" i="31"/>
  <c r="D46" i="31"/>
  <c r="C46" i="31" s="1"/>
  <c r="H46" i="31"/>
  <c r="H47" i="31"/>
  <c r="F58" i="31"/>
  <c r="F57" i="31"/>
  <c r="F65" i="31"/>
  <c r="F62" i="31"/>
  <c r="F69" i="31"/>
  <c r="F66" i="31"/>
  <c r="F54" i="31"/>
  <c r="F67" i="31"/>
  <c r="G82" i="31" l="1"/>
  <c r="H82" i="31"/>
  <c r="G72" i="31"/>
  <c r="G86" i="31"/>
  <c r="G78" i="31"/>
  <c r="H78" i="31"/>
  <c r="G81" i="31"/>
  <c r="H80" i="31"/>
  <c r="G75" i="31"/>
  <c r="H75" i="31"/>
  <c r="G88" i="31"/>
  <c r="G84" i="31"/>
  <c r="C48" i="31"/>
  <c r="G79" i="31" s="1"/>
  <c r="H48" i="31"/>
  <c r="H70" i="31" s="1"/>
  <c r="H74" i="31" l="1"/>
  <c r="D74" i="31" s="1"/>
  <c r="E74" i="31" s="1"/>
  <c r="G76" i="31"/>
  <c r="H81" i="31"/>
  <c r="D81" i="31" s="1"/>
  <c r="E81" i="31" s="1"/>
  <c r="G77" i="31"/>
  <c r="H79" i="31"/>
  <c r="D79" i="31" s="1"/>
  <c r="E79" i="31" s="1"/>
  <c r="G85" i="31"/>
  <c r="H84" i="31"/>
  <c r="D84" i="31" s="1"/>
  <c r="E84" i="31" s="1"/>
  <c r="G74" i="31"/>
  <c r="G80" i="31"/>
  <c r="D80" i="31" s="1"/>
  <c r="E80" i="31" s="1"/>
  <c r="G73" i="31"/>
  <c r="H86" i="31"/>
  <c r="D86" i="31" s="1"/>
  <c r="E86" i="31" s="1"/>
  <c r="D75" i="31"/>
  <c r="E75" i="31" s="1"/>
  <c r="D78" i="31"/>
  <c r="E78" i="31" s="1"/>
  <c r="D82" i="31"/>
  <c r="E82" i="31" s="1"/>
  <c r="H83" i="31"/>
  <c r="H71" i="31"/>
  <c r="H87" i="31"/>
  <c r="G66" i="31"/>
  <c r="H88" i="31"/>
  <c r="D88" i="31" s="1"/>
  <c r="E88" i="31" s="1"/>
  <c r="G83" i="31"/>
  <c r="H76" i="31"/>
  <c r="G71" i="31"/>
  <c r="H73" i="31"/>
  <c r="D73" i="31" s="1"/>
  <c r="E73" i="31" s="1"/>
  <c r="H77" i="31"/>
  <c r="D77" i="31" s="1"/>
  <c r="E77" i="31" s="1"/>
  <c r="H72" i="31"/>
  <c r="G87" i="31"/>
  <c r="H85" i="31"/>
  <c r="D85" i="31" s="1"/>
  <c r="E85" i="31" s="1"/>
  <c r="D72" i="31"/>
  <c r="E72" i="31" s="1"/>
  <c r="G70" i="31"/>
  <c r="D70" i="31" s="1"/>
  <c r="E70" i="31" s="1"/>
  <c r="G67" i="31"/>
  <c r="G68" i="31"/>
  <c r="G69" i="31"/>
  <c r="G54" i="31"/>
  <c r="G55" i="31"/>
  <c r="G56" i="31"/>
  <c r="G61" i="31"/>
  <c r="G58" i="31"/>
  <c r="G59" i="31"/>
  <c r="G64" i="31"/>
  <c r="G65" i="31"/>
  <c r="G62" i="31"/>
  <c r="G63" i="31"/>
  <c r="G60" i="31"/>
  <c r="G57" i="31"/>
  <c r="G53" i="31"/>
  <c r="H69" i="31"/>
  <c r="H65" i="31"/>
  <c r="H61" i="31"/>
  <c r="D61" i="31" s="1"/>
  <c r="H57" i="31"/>
  <c r="H53" i="31"/>
  <c r="H68" i="31"/>
  <c r="D68" i="31" s="1"/>
  <c r="H64" i="31"/>
  <c r="H60" i="31"/>
  <c r="H56" i="31"/>
  <c r="H67" i="31"/>
  <c r="D67" i="31" s="1"/>
  <c r="H63" i="31"/>
  <c r="H59" i="31"/>
  <c r="H55" i="31"/>
  <c r="D55" i="31" s="1"/>
  <c r="H66" i="31"/>
  <c r="H62" i="31"/>
  <c r="H58" i="31"/>
  <c r="D58" i="31" s="1"/>
  <c r="H54" i="31"/>
  <c r="D76" i="31" l="1"/>
  <c r="E76" i="31" s="1"/>
  <c r="D87" i="31"/>
  <c r="E87" i="31" s="1"/>
  <c r="D65" i="31"/>
  <c r="E65" i="31" s="1"/>
  <c r="D71" i="31"/>
  <c r="E71" i="31" s="1"/>
  <c r="D57" i="31"/>
  <c r="E57" i="31" s="1"/>
  <c r="D83" i="31"/>
  <c r="E83" i="31" s="1"/>
  <c r="D59" i="31"/>
  <c r="E59" i="31" s="1"/>
  <c r="D60" i="31"/>
  <c r="E60" i="31" s="1"/>
  <c r="D63" i="31"/>
  <c r="D64" i="31"/>
  <c r="E64" i="31" s="1"/>
  <c r="D62" i="31"/>
  <c r="E62" i="31" s="1"/>
  <c r="D66" i="31"/>
  <c r="E66" i="31" s="1"/>
  <c r="D54" i="31"/>
  <c r="E54" i="31" s="1"/>
  <c r="D56" i="31"/>
  <c r="E56" i="31" s="1"/>
  <c r="D53" i="31"/>
  <c r="E53" i="31" s="1"/>
  <c r="D69" i="31"/>
  <c r="E69" i="31" s="1"/>
  <c r="E63" i="31"/>
  <c r="E67" i="31"/>
  <c r="E61" i="31"/>
  <c r="E68" i="31"/>
  <c r="E55" i="31"/>
  <c r="E58" i="31"/>
  <c r="E89" i="31" l="1"/>
  <c r="F91" i="31"/>
  <c r="F92" i="31"/>
  <c r="F93" i="31" s="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48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<sst xmlns="http://schemas.openxmlformats.org/spreadsheetml/2006/main" count="1558" uniqueCount="316">
  <si>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</si>
  <si>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</si>
  <si>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</si>
  <si>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</si>
  <si>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</si>
  <si>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</si>
  <si>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</si>
  <si>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</si>
  <si>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</si>
  <si>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</si>
  <si>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</si>
  <si>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</si>
  <si>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</si>
  <si>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</si>
  <si>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</si>
  <si>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</si>
  <si>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</si>
  <si>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</si>
  <si>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</si>
  <si>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</si>
  <si>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</si>
  <si>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</si>
  <si>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</si>
  <si>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</si>
  <si>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</si>
  <si>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</si>
  <si>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</si>
  <si>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</si>
  <si>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</si>
  <si>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</si>
  <si>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</si>
  <si>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</si>
  <si>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</si>
  <si>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</si>
  <si>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</si>
  <si>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</si>
  <si>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</si>
  <si>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</si>
  <si>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</si>
  <si>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</si>
  <si>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</si>
  <si>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</si>
  <si>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</si>
  <si>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</si>
  <si>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</si>
  <si>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</si>
  <si>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</si>
  <si>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</si>
  <si>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</si>
  <si>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</si>
  <si>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</si>
  <si>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</si>
  <si>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</si>
  <si>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</si>
  <si>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</si>
  <si>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</si>
  <si>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</si>
  <si>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</si>
  <si>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</si>
  <si>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</si>
  <si>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</si>
  <si>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</si>
  <si>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</si>
  <si>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</si>
  <si>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</si>
  <si>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</si>
  <si>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</si>
  <si>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</si>
  <si>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</si>
  <si>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</si>
  <si>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</si>
  <si>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</si>
  <si>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</si>
  <si>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</si>
  <si>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</si>
  <si>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</si>
  <si>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</si>
  <si>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</si>
  <si>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</si>
  <si>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</si>
  <si>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</si>
  <si>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</si>
  <si>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</si>
  <si>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</si>
  <si>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</si>
  <si>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</si>
  <si>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</si>
  <si>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</si>
  <si>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</si>
  <si>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</si>
  <si>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</si>
  <si>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</si>
  <si>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</si>
  <si>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</si>
  <si>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</si>
  <si>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</si>
  <si>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</si>
  <si>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</si>
  <si>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</si>
  <si>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</si>
  <si>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</si>
  <si>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</si>
  <si>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</si>
  <si>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</si>
  <si>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</si>
  <si>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</si>
  <si>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</si>
  <si>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</si>
  <si>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</si>
  <si>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</si>
  <si>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</si>
  <si>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</si>
  <si>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</si>
  <si>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</si>
  <si>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</si>
  <si>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</si>
  <si>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</si>
  <si>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</si>
  <si>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</si>
  <si>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</si>
  <si>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</si>
  <si>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</si>
  <si>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</si>
  <si>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</si>
  <si>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</si>
  <si>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</si>
  <si>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</si>
  <si>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</si>
  <si>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</si>
  <si>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</si>
  <si>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</si>
  <si>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</si>
  <si>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</si>
  <si>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</si>
  <si>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</si>
  <si>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</si>
  <si>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</si>
  <si>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</si>
  <si>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</si>
  <si>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</si>
  <si>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</si>
  <si>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</si>
  <si>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</si>
  <si>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</si>
  <si>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</si>
  <si>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</si>
  <si>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</si>
  <si>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</si>
  <si>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</si>
  <si>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</si>
  <si>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</si>
  <si>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</si>
  <si>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</si>
  <si>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</si>
  <si>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</si>
  <si>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</si>
  <si>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</si>
  <si>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</si>
  <si>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</si>
  <si>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</si>
  <si>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</si>
  <si>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</si>
  <si>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</si>
  <si>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</si>
  <si>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</si>
  <si>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</si>
  <si>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</si>
  <si>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</si>
  <si>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</si>
  <si>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</si>
  <si>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</si>
  <si>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</si>
  <si>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</si>
  <si>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</si>
  <si>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</si>
  <si>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</si>
  <si>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</si>
  <si>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</si>
  <si>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</si>
  <si>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</si>
  <si>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</si>
  <si>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</si>
  <si>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</si>
  <si>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</si>
  <si>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</si>
  <si>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</si>
  <si>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</si>
  <si>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</si>
  <si>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</si>
  <si>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</si>
  <si>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</si>
  <si>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</si>
  <si>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</si>
  <si>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</si>
  <si>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</si>
  <si>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</si>
  <si>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</si>
  <si>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</si>
  <si>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</si>
  <si>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</si>
  <si>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</si>
  <si>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</si>
  <si>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</si>
  <si>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</si>
  <si>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</si>
  <si>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</si>
  <si>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</si>
  <si>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</si>
  <si>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</si>
  <si>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</si>
  <si>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</si>
  <si>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</si>
  <si>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</si>
  <si>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</si>
  <si>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</si>
  <si>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</si>
  <si>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</si>
  <si>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</si>
  <si>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</si>
  <si>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</si>
  <si>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</si>
  <si>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</si>
  <si>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</si>
  <si>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</si>
  <si>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</si>
  <si>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</si>
  <si>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</si>
  <si>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</si>
  <si>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</si>
  <si>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</si>
  <si>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</si>
  <si>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</si>
  <si>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</si>
  <si>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</si>
  <si>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</si>
  <si>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</si>
  <si>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</si>
  <si>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</si>
  <si>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</si>
  <si>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</si>
  <si>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</si>
  <si>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</si>
  <si>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</si>
  <si>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</si>
  <si>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</si>
  <si>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</si>
  <si>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</si>
  <si>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</si>
  <si>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</si>
  <si>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</si>
  <si>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</si>
  <si>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</si>
  <si>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</si>
  <si>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</si>
  <si>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</si>
  <si>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</si>
  <si>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</si>
  <si>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</si>
  <si>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</si>
  <si>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</si>
  <si>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</si>
  <si>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</si>
  <si>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</si>
  <si>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</si>
  <si>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</si>
  <si>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</si>
  <si>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</si>
  <si>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</si>
  <si>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</si>
  <si>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</si>
  <si>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</si>
  <si>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</si>
  <si>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</si>
  <si>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</si>
  <si>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</si>
  <si>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</si>
  <si>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</si>
  <si>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</si>
  <si>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</si>
  <si>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LOTE 4 - SERVIÇOS MÉDICOS - CIRURGIA: UNIDADE DE INTERNAÇÃO, EMERGÊNCIA E ESPECIALIDADES CIRÚRGICAS DE APOIO (HEGV) - SEI-080002/000996/2024</t>
  </si>
  <si>
    <t>MÉDICO ORTOPEDIA ROTINA ENFERMARIA</t>
  </si>
  <si>
    <t>MÉDICO CIRURGIA GERAL ROTINA ENFERMARIA</t>
  </si>
  <si>
    <t>MÉDICO NEUROCIRURGIA ROTINA ENFERMARIA</t>
  </si>
  <si>
    <t>MÉDICO CLÍNICA MÉDICA ROTINA ENFERMARIA</t>
  </si>
  <si>
    <t>MÉDICO CIRURGIA VASCULAR ROTINA ENFERMARIA</t>
  </si>
  <si>
    <t>MÉDICO ORTOPEDIA AMBULATÓRIO</t>
  </si>
  <si>
    <t>MÉDICO CIRURGIA GERAL AMBULATÓRIO</t>
  </si>
  <si>
    <t>MÉDICO NEUROCIRURGIA AMBULATÓRIO</t>
  </si>
  <si>
    <t>MÉDICO CIRURGIA VASCULAR AMBULATÓRIO</t>
  </si>
  <si>
    <t>MÉDICO CIRURGIA PEDIÁTRICA AMBULATÓRIO</t>
  </si>
  <si>
    <t>MÉDICO ORTOPEDIA COORDENAÇÃO AMBULATÓRIO</t>
  </si>
  <si>
    <t>MÉDICO CIRURGIA GERAL COORDENAÇÃO AMBULATÓRIO</t>
  </si>
  <si>
    <t>MÉDICO NEUROCIRURGIA COORDENAÇÃO AMBULATÓRIO</t>
  </si>
  <si>
    <t>MÉDICO CIRURGIA VASCULAR COORDENAÇÃO AMBULATÓRIO</t>
  </si>
  <si>
    <t>MÉDICO CIRURGIA PEDIÁTRICA COORDENAÇÃO AMBULATÓRIO</t>
  </si>
  <si>
    <t xml:space="preserve">MÉDICO ORTOPEDIA PRECEPTORIA AMBULATÓRIO </t>
  </si>
  <si>
    <t>MÉDICO CIRURGIA GERAL PRECEPTORIA AMBULATÓRIO</t>
  </si>
  <si>
    <t>MÉDICO ORTOPEDIA CENTRO CIRÚRGICO</t>
  </si>
  <si>
    <t>MÉDICO CIRURGIA GERAL CENTRO CIRÚRGICO</t>
  </si>
  <si>
    <t>MÉDICO NEUROCIRURGIA CENTRO CIRÚRGICO</t>
  </si>
  <si>
    <t>MÉDICO CIRURGIA VASCULAR CENTRO CIRÚRGICO</t>
  </si>
  <si>
    <t>MÉDICO CIRURGIA PEDIÁTRICA CENTRO CIRÚRGICO</t>
  </si>
  <si>
    <t>MÉDICO CIRURGIA PLÁSTICA CENTRO CIRÚRGICO</t>
  </si>
  <si>
    <t>MÉDICO UROLOGIA CENTRO CIRÚRGICO</t>
  </si>
  <si>
    <t>MÉDICO PROCTOLOGIA CENTRO CIRÚRGICO</t>
  </si>
  <si>
    <t>MÉDICO CIRURGIA TORÁCICA CENTRO CIRÚRGICO</t>
  </si>
  <si>
    <t>MÉDICO BRONCOSCOPIA CENTRO CIRÚRGICO</t>
  </si>
  <si>
    <t>MÉDICO ENDO / COLONOSCOPIA CENTRO CIRÚRGICO</t>
  </si>
  <si>
    <t xml:space="preserve">MÉDICO CIRURGIA GERAL COORDENAÇÃO CENTRO CIRÚRGICO </t>
  </si>
  <si>
    <t>MÉDICO ORTOPEDIA DIURNO EMERGÊNCIA</t>
  </si>
  <si>
    <t>MÉDICO ORTOPEDIA NOTURNO EMERGÊNCIA</t>
  </si>
  <si>
    <t>MÉDICO ORTOPEDIA PLANTÃO FDS EMERGÊNCIA</t>
  </si>
  <si>
    <t>MÉDICO CIRURGIA GERAL EMERGÊNCIA</t>
  </si>
  <si>
    <t>MÉDICO NEUROCIRURGIA EMERGÊNCIA</t>
  </si>
  <si>
    <t>MÉDICO CIRURGIA VASCULAR EMERGÊNCIA</t>
  </si>
  <si>
    <t>MÉDICO CIRURGIA PEDIÁTRICA EMERGÊNCIA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</si>
</sst>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8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177" fontId="59" fillId="10" borderId="3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tabSelected="1" zoomScaleNormal="100" workbookViewId="0">
      <selection activeCell="I40" sqref="I40:J40"/>
    </sheetView>
  </sheetViews>
  <sheetFormatPr defaultRowHeight="11.25" x14ac:dyDescent="0.2"/>
  <cols>
    <col min="1" max="1" width="17.42578125" style="616" customWidth="1"/>
    <col min="2" max="2" width="46.1406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20" t="s">
        <v>279</v>
      </c>
      <c r="B1" s="721"/>
      <c r="C1" s="721"/>
      <c r="D1" s="721"/>
      <c r="E1" s="721"/>
      <c r="F1" s="721"/>
      <c r="G1" s="721"/>
      <c r="H1" s="721"/>
      <c r="I1" s="721"/>
      <c r="J1" s="722"/>
    </row>
    <row r="2" spans="1:10" ht="12.75" x14ac:dyDescent="0.2">
      <c r="A2" s="723" t="s">
        <v>278</v>
      </c>
      <c r="B2" s="724"/>
      <c r="C2" s="724"/>
      <c r="D2" s="724"/>
      <c r="E2" s="724"/>
      <c r="F2" s="724"/>
      <c r="G2" s="724"/>
      <c r="H2" s="724"/>
      <c r="I2" s="724"/>
      <c r="J2" s="725"/>
    </row>
    <row r="3" spans="1:10" ht="15" customHeight="1" x14ac:dyDescent="0.2">
      <c r="A3" s="711" t="s">
        <v>166</v>
      </c>
      <c r="B3" s="712"/>
      <c r="C3" s="712"/>
      <c r="D3" s="712"/>
      <c r="E3" s="726" t="s">
        <v>29</v>
      </c>
      <c r="F3" s="727"/>
      <c r="G3" s="728" t="s">
        <v>262</v>
      </c>
      <c r="H3" s="729"/>
      <c r="I3" s="726" t="s">
        <v>263</v>
      </c>
      <c r="J3" s="730"/>
    </row>
    <row r="4" spans="1:10" ht="15" customHeight="1" x14ac:dyDescent="0.2">
      <c r="A4" s="711" t="s">
        <v>280</v>
      </c>
      <c r="B4" s="712"/>
      <c r="C4" s="712"/>
      <c r="D4" s="712"/>
      <c r="E4" s="713">
        <v>731</v>
      </c>
      <c r="F4" s="714"/>
      <c r="G4" s="662">
        <f>ROUND(H4,2)</f>
        <v>0</v>
      </c>
      <c r="H4" s="661">
        <v>0</v>
      </c>
      <c r="I4" s="715">
        <f>E4*G4</f>
        <v>0</v>
      </c>
      <c r="J4" s="716"/>
    </row>
    <row r="5" spans="1:10" ht="15" customHeight="1" x14ac:dyDescent="0.2">
      <c r="A5" s="717" t="s">
        <v>281</v>
      </c>
      <c r="B5" s="718"/>
      <c r="C5" s="718"/>
      <c r="D5" s="719"/>
      <c r="E5" s="713">
        <v>731</v>
      </c>
      <c r="F5" s="714"/>
      <c r="G5" s="662">
        <f t="shared" ref="G5:G20" si="0">ROUND(H5,2)</f>
        <v>0</v>
      </c>
      <c r="H5" s="661">
        <v>0</v>
      </c>
      <c r="I5" s="715">
        <f>E5*G5</f>
        <v>0</v>
      </c>
      <c r="J5" s="716"/>
    </row>
    <row r="6" spans="1:10" ht="15" customHeight="1" x14ac:dyDescent="0.2">
      <c r="A6" s="717" t="s">
        <v>282</v>
      </c>
      <c r="B6" s="718"/>
      <c r="C6" s="718"/>
      <c r="D6" s="719"/>
      <c r="E6" s="713">
        <v>731</v>
      </c>
      <c r="F6" s="714"/>
      <c r="G6" s="662">
        <f t="shared" si="0"/>
        <v>0</v>
      </c>
      <c r="H6" s="661">
        <v>0</v>
      </c>
      <c r="I6" s="715">
        <f>E6*G6</f>
        <v>0</v>
      </c>
      <c r="J6" s="716"/>
    </row>
    <row r="7" spans="1:10" ht="15" customHeight="1" x14ac:dyDescent="0.2">
      <c r="A7" s="731" t="s">
        <v>283</v>
      </c>
      <c r="B7" s="718"/>
      <c r="C7" s="718"/>
      <c r="D7" s="719"/>
      <c r="E7" s="713">
        <v>1462</v>
      </c>
      <c r="F7" s="714"/>
      <c r="G7" s="662">
        <f t="shared" si="0"/>
        <v>0</v>
      </c>
      <c r="H7" s="661">
        <v>0</v>
      </c>
      <c r="I7" s="715">
        <f t="shared" ref="I7:I32" si="1">E7*G7</f>
        <v>0</v>
      </c>
      <c r="J7" s="716"/>
    </row>
    <row r="8" spans="1:10" ht="15" customHeight="1" x14ac:dyDescent="0.2">
      <c r="A8" s="711" t="s">
        <v>284</v>
      </c>
      <c r="B8" s="712"/>
      <c r="C8" s="712"/>
      <c r="D8" s="712"/>
      <c r="E8" s="713">
        <v>183</v>
      </c>
      <c r="F8" s="714"/>
      <c r="G8" s="662">
        <f t="shared" si="0"/>
        <v>0</v>
      </c>
      <c r="H8" s="661">
        <v>0</v>
      </c>
      <c r="I8" s="715">
        <f t="shared" si="1"/>
        <v>0</v>
      </c>
      <c r="J8" s="716"/>
    </row>
    <row r="9" spans="1:10" ht="15" customHeight="1" x14ac:dyDescent="0.2">
      <c r="A9" s="711" t="s">
        <v>285</v>
      </c>
      <c r="B9" s="712"/>
      <c r="C9" s="712"/>
      <c r="D9" s="712"/>
      <c r="E9" s="713">
        <v>258</v>
      </c>
      <c r="F9" s="714"/>
      <c r="G9" s="662">
        <f t="shared" si="0"/>
        <v>0</v>
      </c>
      <c r="H9" s="661">
        <v>0</v>
      </c>
      <c r="I9" s="715">
        <f t="shared" si="1"/>
        <v>0</v>
      </c>
      <c r="J9" s="716"/>
    </row>
    <row r="10" spans="1:10" ht="15" customHeight="1" x14ac:dyDescent="0.2">
      <c r="A10" s="711" t="s">
        <v>286</v>
      </c>
      <c r="B10" s="712"/>
      <c r="C10" s="712"/>
      <c r="D10" s="712"/>
      <c r="E10" s="713">
        <v>258</v>
      </c>
      <c r="F10" s="714"/>
      <c r="G10" s="662">
        <f t="shared" si="0"/>
        <v>0</v>
      </c>
      <c r="H10" s="661">
        <v>0</v>
      </c>
      <c r="I10" s="715">
        <f t="shared" si="1"/>
        <v>0</v>
      </c>
      <c r="J10" s="716"/>
    </row>
    <row r="11" spans="1:10" ht="15" customHeight="1" x14ac:dyDescent="0.2">
      <c r="A11" s="711" t="s">
        <v>287</v>
      </c>
      <c r="B11" s="712"/>
      <c r="C11" s="712"/>
      <c r="D11" s="712"/>
      <c r="E11" s="713">
        <v>77</v>
      </c>
      <c r="F11" s="714"/>
      <c r="G11" s="662">
        <f t="shared" si="0"/>
        <v>0</v>
      </c>
      <c r="H11" s="661">
        <v>0</v>
      </c>
      <c r="I11" s="715">
        <f t="shared" si="1"/>
        <v>0</v>
      </c>
      <c r="J11" s="716"/>
    </row>
    <row r="12" spans="1:10" ht="15" customHeight="1" x14ac:dyDescent="0.2">
      <c r="A12" s="711" t="s">
        <v>288</v>
      </c>
      <c r="B12" s="712"/>
      <c r="C12" s="712"/>
      <c r="D12" s="712"/>
      <c r="E12" s="713">
        <v>129</v>
      </c>
      <c r="F12" s="714"/>
      <c r="G12" s="662">
        <f t="shared" si="0"/>
        <v>0</v>
      </c>
      <c r="H12" s="661">
        <v>0</v>
      </c>
      <c r="I12" s="715">
        <f t="shared" si="1"/>
        <v>0</v>
      </c>
      <c r="J12" s="716"/>
    </row>
    <row r="13" spans="1:10" ht="15" customHeight="1" x14ac:dyDescent="0.2">
      <c r="A13" s="711" t="s">
        <v>289</v>
      </c>
      <c r="B13" s="712"/>
      <c r="C13" s="712"/>
      <c r="D13" s="712"/>
      <c r="E13" s="713">
        <v>129</v>
      </c>
      <c r="F13" s="714"/>
      <c r="G13" s="662">
        <f t="shared" si="0"/>
        <v>0</v>
      </c>
      <c r="H13" s="661">
        <v>0</v>
      </c>
      <c r="I13" s="715">
        <f t="shared" si="1"/>
        <v>0</v>
      </c>
      <c r="J13" s="716"/>
    </row>
    <row r="14" spans="1:10" ht="15" customHeight="1" x14ac:dyDescent="0.2">
      <c r="A14" s="711" t="s">
        <v>290</v>
      </c>
      <c r="B14" s="712"/>
      <c r="C14" s="712"/>
      <c r="D14" s="712"/>
      <c r="E14" s="713">
        <v>129</v>
      </c>
      <c r="F14" s="714"/>
      <c r="G14" s="662">
        <f t="shared" si="0"/>
        <v>0</v>
      </c>
      <c r="H14" s="661">
        <v>0</v>
      </c>
      <c r="I14" s="715">
        <f t="shared" si="1"/>
        <v>0</v>
      </c>
      <c r="J14" s="716"/>
    </row>
    <row r="15" spans="1:10" ht="15" customHeight="1" x14ac:dyDescent="0.2">
      <c r="A15" s="711" t="s">
        <v>291</v>
      </c>
      <c r="B15" s="712"/>
      <c r="C15" s="712"/>
      <c r="D15" s="712"/>
      <c r="E15" s="713">
        <v>129</v>
      </c>
      <c r="F15" s="714"/>
      <c r="G15" s="662">
        <f t="shared" si="0"/>
        <v>0</v>
      </c>
      <c r="H15" s="661">
        <v>0</v>
      </c>
      <c r="I15" s="715">
        <f t="shared" si="1"/>
        <v>0</v>
      </c>
      <c r="J15" s="716"/>
    </row>
    <row r="16" spans="1:10" ht="15" customHeight="1" x14ac:dyDescent="0.2">
      <c r="A16" s="711" t="s">
        <v>292</v>
      </c>
      <c r="B16" s="712"/>
      <c r="C16" s="712"/>
      <c r="D16" s="712"/>
      <c r="E16" s="713">
        <v>129</v>
      </c>
      <c r="F16" s="714"/>
      <c r="G16" s="662">
        <f t="shared" si="0"/>
        <v>0</v>
      </c>
      <c r="H16" s="661">
        <v>0</v>
      </c>
      <c r="I16" s="715">
        <f t="shared" si="1"/>
        <v>0</v>
      </c>
      <c r="J16" s="716"/>
    </row>
    <row r="17" spans="1:10" ht="17.100000000000001" customHeight="1" x14ac:dyDescent="0.2">
      <c r="A17" s="711" t="s">
        <v>293</v>
      </c>
      <c r="B17" s="712"/>
      <c r="C17" s="712"/>
      <c r="D17" s="712"/>
      <c r="E17" s="713">
        <v>129</v>
      </c>
      <c r="F17" s="714"/>
      <c r="G17" s="662">
        <f t="shared" si="0"/>
        <v>0</v>
      </c>
      <c r="H17" s="661">
        <v>0</v>
      </c>
      <c r="I17" s="715">
        <f t="shared" si="1"/>
        <v>0</v>
      </c>
      <c r="J17" s="716"/>
    </row>
    <row r="18" spans="1:10" ht="17.100000000000001" customHeight="1" x14ac:dyDescent="0.2">
      <c r="A18" s="711" t="s">
        <v>294</v>
      </c>
      <c r="B18" s="712"/>
      <c r="C18" s="712"/>
      <c r="D18" s="712"/>
      <c r="E18" s="713">
        <v>129</v>
      </c>
      <c r="F18" s="714"/>
      <c r="G18" s="662">
        <f t="shared" si="0"/>
        <v>0</v>
      </c>
      <c r="H18" s="661">
        <v>0</v>
      </c>
      <c r="I18" s="715">
        <f t="shared" si="1"/>
        <v>0</v>
      </c>
      <c r="J18" s="716"/>
    </row>
    <row r="19" spans="1:10" ht="17.100000000000001" customHeight="1" x14ac:dyDescent="0.2">
      <c r="A19" s="711" t="s">
        <v>295</v>
      </c>
      <c r="B19" s="712"/>
      <c r="C19" s="712"/>
      <c r="D19" s="712"/>
      <c r="E19" s="713">
        <v>52</v>
      </c>
      <c r="F19" s="714"/>
      <c r="G19" s="662">
        <f t="shared" si="0"/>
        <v>0</v>
      </c>
      <c r="H19" s="661">
        <v>0</v>
      </c>
      <c r="I19" s="715">
        <f t="shared" si="1"/>
        <v>0</v>
      </c>
      <c r="J19" s="716"/>
    </row>
    <row r="20" spans="1:10" ht="17.100000000000001" customHeight="1" x14ac:dyDescent="0.2">
      <c r="A20" s="711" t="s">
        <v>296</v>
      </c>
      <c r="B20" s="712"/>
      <c r="C20" s="712"/>
      <c r="D20" s="712"/>
      <c r="E20" s="713">
        <v>52</v>
      </c>
      <c r="F20" s="714"/>
      <c r="G20" s="662">
        <f t="shared" si="0"/>
        <v>0</v>
      </c>
      <c r="H20" s="661">
        <v>0</v>
      </c>
      <c r="I20" s="715">
        <f t="shared" si="1"/>
        <v>0</v>
      </c>
      <c r="J20" s="716"/>
    </row>
    <row r="21" spans="1:10" ht="17.100000000000001" customHeight="1" x14ac:dyDescent="0.2">
      <c r="A21" s="711" t="s">
        <v>297</v>
      </c>
      <c r="B21" s="712"/>
      <c r="C21" s="712"/>
      <c r="D21" s="712"/>
      <c r="E21" s="713">
        <v>1462</v>
      </c>
      <c r="F21" s="714"/>
      <c r="G21" s="662">
        <f t="shared" ref="G21:G32" si="2">ROUND(H21,2)</f>
        <v>0</v>
      </c>
      <c r="H21" s="661">
        <v>0</v>
      </c>
      <c r="I21" s="715">
        <f t="shared" si="1"/>
        <v>0</v>
      </c>
      <c r="J21" s="716"/>
    </row>
    <row r="22" spans="1:10" ht="17.100000000000001" customHeight="1" x14ac:dyDescent="0.2">
      <c r="A22" s="711" t="s">
        <v>298</v>
      </c>
      <c r="B22" s="712"/>
      <c r="C22" s="712"/>
      <c r="D22" s="712"/>
      <c r="E22" s="713">
        <v>1462</v>
      </c>
      <c r="F22" s="714"/>
      <c r="G22" s="662">
        <f t="shared" si="2"/>
        <v>0</v>
      </c>
      <c r="H22" s="661">
        <v>0</v>
      </c>
      <c r="I22" s="715">
        <f t="shared" si="1"/>
        <v>0</v>
      </c>
      <c r="J22" s="716"/>
    </row>
    <row r="23" spans="1:10" ht="17.100000000000001" customHeight="1" x14ac:dyDescent="0.2">
      <c r="A23" s="711" t="s">
        <v>299</v>
      </c>
      <c r="B23" s="712"/>
      <c r="C23" s="712"/>
      <c r="D23" s="712"/>
      <c r="E23" s="713">
        <v>206</v>
      </c>
      <c r="F23" s="714"/>
      <c r="G23" s="662">
        <f t="shared" si="2"/>
        <v>0</v>
      </c>
      <c r="H23" s="661">
        <v>0</v>
      </c>
      <c r="I23" s="715">
        <f t="shared" si="1"/>
        <v>0</v>
      </c>
      <c r="J23" s="716"/>
    </row>
    <row r="24" spans="1:10" ht="17.100000000000001" customHeight="1" x14ac:dyDescent="0.2">
      <c r="A24" s="711" t="s">
        <v>300</v>
      </c>
      <c r="B24" s="712"/>
      <c r="C24" s="712"/>
      <c r="D24" s="712"/>
      <c r="E24" s="713">
        <v>206</v>
      </c>
      <c r="F24" s="714"/>
      <c r="G24" s="662">
        <f t="shared" si="2"/>
        <v>0</v>
      </c>
      <c r="H24" s="661">
        <v>0</v>
      </c>
      <c r="I24" s="715">
        <f t="shared" si="1"/>
        <v>0</v>
      </c>
      <c r="J24" s="716"/>
    </row>
    <row r="25" spans="1:10" ht="17.100000000000001" customHeight="1" x14ac:dyDescent="0.2">
      <c r="A25" s="711" t="s">
        <v>301</v>
      </c>
      <c r="B25" s="712"/>
      <c r="C25" s="712"/>
      <c r="D25" s="712"/>
      <c r="E25" s="713">
        <v>310</v>
      </c>
      <c r="F25" s="714"/>
      <c r="G25" s="662">
        <f t="shared" si="2"/>
        <v>0</v>
      </c>
      <c r="H25" s="661">
        <v>0</v>
      </c>
      <c r="I25" s="715">
        <f t="shared" si="1"/>
        <v>0</v>
      </c>
      <c r="J25" s="716"/>
    </row>
    <row r="26" spans="1:10" ht="17.100000000000001" customHeight="1" x14ac:dyDescent="0.2">
      <c r="A26" s="711" t="s">
        <v>302</v>
      </c>
      <c r="B26" s="712"/>
      <c r="C26" s="712"/>
      <c r="D26" s="712"/>
      <c r="E26" s="713">
        <v>103</v>
      </c>
      <c r="F26" s="714"/>
      <c r="G26" s="662">
        <f t="shared" si="2"/>
        <v>0</v>
      </c>
      <c r="H26" s="661">
        <v>0</v>
      </c>
      <c r="I26" s="715">
        <f t="shared" si="1"/>
        <v>0</v>
      </c>
      <c r="J26" s="716"/>
    </row>
    <row r="27" spans="1:10" ht="17.100000000000001" customHeight="1" x14ac:dyDescent="0.2">
      <c r="A27" s="711" t="s">
        <v>303</v>
      </c>
      <c r="B27" s="712"/>
      <c r="C27" s="712"/>
      <c r="D27" s="712"/>
      <c r="E27" s="713">
        <v>206</v>
      </c>
      <c r="F27" s="714"/>
      <c r="G27" s="662">
        <f t="shared" si="2"/>
        <v>0</v>
      </c>
      <c r="H27" s="661">
        <v>0</v>
      </c>
      <c r="I27" s="715">
        <f t="shared" si="1"/>
        <v>0</v>
      </c>
      <c r="J27" s="716"/>
    </row>
    <row r="28" spans="1:10" ht="17.100000000000001" customHeight="1" x14ac:dyDescent="0.2">
      <c r="A28" s="711" t="s">
        <v>304</v>
      </c>
      <c r="B28" s="712"/>
      <c r="C28" s="712"/>
      <c r="D28" s="712"/>
      <c r="E28" s="713">
        <v>52</v>
      </c>
      <c r="F28" s="714"/>
      <c r="G28" s="662">
        <f t="shared" si="2"/>
        <v>0</v>
      </c>
      <c r="H28" s="661">
        <v>0</v>
      </c>
      <c r="I28" s="715">
        <f t="shared" si="1"/>
        <v>0</v>
      </c>
      <c r="J28" s="716"/>
    </row>
    <row r="29" spans="1:10" ht="17.100000000000001" customHeight="1" x14ac:dyDescent="0.2">
      <c r="A29" s="711" t="s">
        <v>305</v>
      </c>
      <c r="B29" s="712"/>
      <c r="C29" s="712"/>
      <c r="D29" s="712"/>
      <c r="E29" s="713">
        <v>52</v>
      </c>
      <c r="F29" s="714"/>
      <c r="G29" s="662">
        <f t="shared" si="2"/>
        <v>0</v>
      </c>
      <c r="H29" s="661">
        <v>0</v>
      </c>
      <c r="I29" s="715">
        <f t="shared" si="1"/>
        <v>0</v>
      </c>
      <c r="J29" s="716"/>
    </row>
    <row r="30" spans="1:10" ht="17.100000000000001" customHeight="1" x14ac:dyDescent="0.2">
      <c r="A30" s="711" t="s">
        <v>306</v>
      </c>
      <c r="B30" s="712"/>
      <c r="C30" s="712"/>
      <c r="D30" s="712"/>
      <c r="E30" s="713">
        <v>52</v>
      </c>
      <c r="F30" s="714"/>
      <c r="G30" s="662">
        <f t="shared" si="2"/>
        <v>0</v>
      </c>
      <c r="H30" s="661">
        <v>0</v>
      </c>
      <c r="I30" s="715">
        <f t="shared" si="1"/>
        <v>0</v>
      </c>
      <c r="J30" s="716"/>
    </row>
    <row r="31" spans="1:10" ht="17.100000000000001" customHeight="1" x14ac:dyDescent="0.2">
      <c r="A31" s="711" t="s">
        <v>307</v>
      </c>
      <c r="B31" s="712"/>
      <c r="C31" s="712"/>
      <c r="D31" s="712"/>
      <c r="E31" s="713">
        <v>129</v>
      </c>
      <c r="F31" s="714"/>
      <c r="G31" s="662">
        <f t="shared" si="2"/>
        <v>0</v>
      </c>
      <c r="H31" s="661">
        <v>0</v>
      </c>
      <c r="I31" s="715">
        <f t="shared" si="1"/>
        <v>0</v>
      </c>
      <c r="J31" s="716"/>
    </row>
    <row r="32" spans="1:10" ht="17.100000000000001" customHeight="1" x14ac:dyDescent="0.2">
      <c r="A32" s="711" t="s">
        <v>308</v>
      </c>
      <c r="B32" s="712"/>
      <c r="C32" s="712"/>
      <c r="D32" s="712"/>
      <c r="E32" s="713">
        <v>129</v>
      </c>
      <c r="F32" s="714"/>
      <c r="G32" s="662">
        <f t="shared" si="2"/>
        <v>0</v>
      </c>
      <c r="H32" s="661">
        <v>0</v>
      </c>
      <c r="I32" s="715">
        <f t="shared" si="1"/>
        <v>0</v>
      </c>
      <c r="J32" s="716"/>
    </row>
    <row r="33" spans="1:11" ht="17.100000000000001" customHeight="1" x14ac:dyDescent="0.2">
      <c r="A33" s="711" t="s">
        <v>309</v>
      </c>
      <c r="B33" s="712"/>
      <c r="C33" s="712"/>
      <c r="D33" s="712"/>
      <c r="E33" s="713">
        <v>516</v>
      </c>
      <c r="F33" s="714"/>
      <c r="G33" s="662">
        <f t="shared" ref="G33:G39" si="3">ROUND(H33,2)</f>
        <v>0</v>
      </c>
      <c r="H33" s="661">
        <v>0</v>
      </c>
      <c r="I33" s="715">
        <f t="shared" ref="I33:I39" si="4">E33*G33</f>
        <v>0</v>
      </c>
      <c r="J33" s="716"/>
    </row>
    <row r="34" spans="1:11" ht="17.100000000000001" customHeight="1" x14ac:dyDescent="0.2">
      <c r="A34" s="711" t="s">
        <v>310</v>
      </c>
      <c r="B34" s="712"/>
      <c r="C34" s="712"/>
      <c r="D34" s="712"/>
      <c r="E34" s="713">
        <v>774</v>
      </c>
      <c r="F34" s="714"/>
      <c r="G34" s="662">
        <f t="shared" si="3"/>
        <v>0</v>
      </c>
      <c r="H34" s="661">
        <v>0</v>
      </c>
      <c r="I34" s="715">
        <f t="shared" si="4"/>
        <v>0</v>
      </c>
      <c r="J34" s="716"/>
    </row>
    <row r="35" spans="1:11" ht="17.100000000000001" customHeight="1" x14ac:dyDescent="0.2">
      <c r="A35" s="711" t="s">
        <v>311</v>
      </c>
      <c r="B35" s="712"/>
      <c r="C35" s="712"/>
      <c r="D35" s="712"/>
      <c r="E35" s="713">
        <v>619</v>
      </c>
      <c r="F35" s="714"/>
      <c r="G35" s="662">
        <f t="shared" si="3"/>
        <v>0</v>
      </c>
      <c r="H35" s="661">
        <v>0</v>
      </c>
      <c r="I35" s="715">
        <f t="shared" si="4"/>
        <v>0</v>
      </c>
      <c r="J35" s="716"/>
    </row>
    <row r="36" spans="1:11" ht="17.100000000000001" customHeight="1" x14ac:dyDescent="0.2">
      <c r="A36" s="711" t="s">
        <v>312</v>
      </c>
      <c r="B36" s="712"/>
      <c r="C36" s="712"/>
      <c r="D36" s="712"/>
      <c r="E36" s="713">
        <v>2923</v>
      </c>
      <c r="F36" s="714"/>
      <c r="G36" s="662">
        <f t="shared" si="3"/>
        <v>0</v>
      </c>
      <c r="H36" s="661">
        <v>0</v>
      </c>
      <c r="I36" s="715">
        <f t="shared" si="4"/>
        <v>0</v>
      </c>
      <c r="J36" s="716"/>
    </row>
    <row r="37" spans="1:11" ht="17.100000000000001" customHeight="1" x14ac:dyDescent="0.2">
      <c r="A37" s="711" t="s">
        <v>313</v>
      </c>
      <c r="B37" s="712"/>
      <c r="C37" s="712"/>
      <c r="D37" s="712"/>
      <c r="E37" s="713">
        <v>1462</v>
      </c>
      <c r="F37" s="714"/>
      <c r="G37" s="662">
        <f t="shared" si="3"/>
        <v>0</v>
      </c>
      <c r="H37" s="661">
        <v>0</v>
      </c>
      <c r="I37" s="715">
        <f t="shared" si="4"/>
        <v>0</v>
      </c>
      <c r="J37" s="716"/>
    </row>
    <row r="38" spans="1:11" ht="17.100000000000001" customHeight="1" x14ac:dyDescent="0.2">
      <c r="A38" s="711" t="s">
        <v>314</v>
      </c>
      <c r="B38" s="712"/>
      <c r="C38" s="712"/>
      <c r="D38" s="712"/>
      <c r="E38" s="713">
        <v>1462</v>
      </c>
      <c r="F38" s="714"/>
      <c r="G38" s="662">
        <f t="shared" si="3"/>
        <v>0</v>
      </c>
      <c r="H38" s="661">
        <v>0</v>
      </c>
      <c r="I38" s="715">
        <f t="shared" si="4"/>
        <v>0</v>
      </c>
      <c r="J38" s="716"/>
    </row>
    <row r="39" spans="1:11" ht="17.100000000000001" customHeight="1" x14ac:dyDescent="0.2">
      <c r="A39" s="711" t="s">
        <v>315</v>
      </c>
      <c r="B39" s="712"/>
      <c r="C39" s="712"/>
      <c r="D39" s="712"/>
      <c r="E39" s="713">
        <v>1462</v>
      </c>
      <c r="F39" s="714"/>
      <c r="G39" s="662">
        <f>ROUND(H39,2)</f>
        <v>0</v>
      </c>
      <c r="H39" s="661">
        <v>0</v>
      </c>
      <c r="I39" s="715">
        <f>E39*G39</f>
        <v>0</v>
      </c>
      <c r="J39" s="716"/>
    </row>
    <row r="40" spans="1:11" ht="15" customHeight="1" x14ac:dyDescent="0.2">
      <c r="A40" s="732" t="s">
        <v>255</v>
      </c>
      <c r="B40" s="733"/>
      <c r="C40" s="733"/>
      <c r="D40" s="733"/>
      <c r="E40" s="734">
        <f>SUM(E4:F39)</f>
        <v>19025</v>
      </c>
      <c r="F40" s="735"/>
      <c r="G40" s="663"/>
      <c r="H40" s="736" t="s">
        <v>274</v>
      </c>
      <c r="I40" s="738">
        <f>SUM(I4:J39)</f>
        <v>0</v>
      </c>
      <c r="J40" s="739"/>
    </row>
    <row r="41" spans="1:11" ht="15" customHeight="1" thickBot="1" x14ac:dyDescent="0.25">
      <c r="A41" s="740" t="s">
        <v>276</v>
      </c>
      <c r="B41" s="741"/>
      <c r="C41" s="741"/>
      <c r="D41" s="741"/>
      <c r="E41" s="742">
        <f>E40*12</f>
        <v>228300</v>
      </c>
      <c r="F41" s="743"/>
      <c r="G41" s="663"/>
      <c r="H41" s="737"/>
      <c r="I41" s="744">
        <f>I40*12</f>
        <v>0</v>
      </c>
      <c r="J41" s="745"/>
      <c r="K41" s="684"/>
    </row>
    <row r="42" spans="1:11" ht="12" thickBot="1" x14ac:dyDescent="0.25">
      <c r="A42" s="617"/>
      <c r="B42" s="618"/>
      <c r="C42" s="619"/>
      <c r="D42" s="620"/>
      <c r="E42" s="621"/>
      <c r="F42" s="674"/>
      <c r="G42" s="674"/>
      <c r="H42" s="674"/>
      <c r="I42" s="622"/>
      <c r="J42" s="675"/>
    </row>
    <row r="43" spans="1:11" ht="12.75" x14ac:dyDescent="0.2">
      <c r="A43" s="746" t="s">
        <v>264</v>
      </c>
      <c r="B43" s="747"/>
      <c r="C43" s="750" t="s">
        <v>261</v>
      </c>
      <c r="D43" s="751"/>
      <c r="F43" s="752" t="s">
        <v>265</v>
      </c>
      <c r="G43" s="623" t="s">
        <v>260</v>
      </c>
      <c r="H43" s="754" t="s">
        <v>254</v>
      </c>
      <c r="I43" s="756"/>
      <c r="J43" s="757"/>
    </row>
    <row r="44" spans="1:11" ht="12.75" x14ac:dyDescent="0.2">
      <c r="A44" s="748"/>
      <c r="B44" s="749"/>
      <c r="C44" s="659"/>
      <c r="D44" s="679" t="s">
        <v>274</v>
      </c>
      <c r="F44" s="753"/>
      <c r="G44" s="660" t="s">
        <v>274</v>
      </c>
      <c r="H44" s="755"/>
      <c r="I44" s="674"/>
      <c r="J44" s="675"/>
    </row>
    <row r="45" spans="1:11" s="682" customFormat="1" ht="20.100000000000001" customHeight="1" x14ac:dyDescent="0.2">
      <c r="A45" s="624" t="s">
        <v>258</v>
      </c>
      <c r="B45" s="678">
        <v>0</v>
      </c>
      <c r="C45" s="680">
        <f>ROUND(D45,2)</f>
        <v>0</v>
      </c>
      <c r="D45" s="681">
        <f>I40*B45</f>
        <v>0</v>
      </c>
      <c r="F45" s="676" t="s">
        <v>19</v>
      </c>
      <c r="G45" s="626">
        <v>6.4999999999999997E-3</v>
      </c>
      <c r="H45" s="683">
        <f>$I$40*G45</f>
        <v>0</v>
      </c>
      <c r="I45" s="622"/>
      <c r="J45" s="677"/>
    </row>
    <row r="46" spans="1:11" s="682" customFormat="1" ht="20.100000000000001" customHeight="1" x14ac:dyDescent="0.2">
      <c r="A46" s="624" t="s">
        <v>15</v>
      </c>
      <c r="B46" s="678">
        <v>0</v>
      </c>
      <c r="C46" s="680">
        <f>ROUND(D46,2)</f>
        <v>0</v>
      </c>
      <c r="D46" s="681">
        <f>I40*B46</f>
        <v>0</v>
      </c>
      <c r="F46" s="676" t="s">
        <v>20</v>
      </c>
      <c r="G46" s="626">
        <v>0.03</v>
      </c>
      <c r="H46" s="683">
        <f>$I$40*G46</f>
        <v>0</v>
      </c>
      <c r="I46" s="622"/>
      <c r="J46" s="658"/>
    </row>
    <row r="47" spans="1:11" s="682" customFormat="1" ht="20.100000000000001" customHeight="1" x14ac:dyDescent="0.2">
      <c r="A47" s="624" t="s">
        <v>55</v>
      </c>
      <c r="B47" s="678">
        <v>0</v>
      </c>
      <c r="C47" s="680">
        <f>ROUND(D47,2)</f>
        <v>0</v>
      </c>
      <c r="D47" s="681">
        <f>I40*B47</f>
        <v>0</v>
      </c>
      <c r="F47" s="676" t="s">
        <v>21</v>
      </c>
      <c r="G47" s="626">
        <v>0.05</v>
      </c>
      <c r="H47" s="683">
        <f t="shared" ref="H47" si="5">$I$40*G47</f>
        <v>0</v>
      </c>
      <c r="I47" s="622"/>
      <c r="J47" s="677"/>
    </row>
    <row r="48" spans="1:11" s="631" customFormat="1" ht="15.75" customHeight="1" thickBot="1" x14ac:dyDescent="0.25">
      <c r="A48" s="673" t="s">
        <v>259</v>
      </c>
      <c r="B48" s="628">
        <f>SUM(B45:B47)</f>
        <v>0</v>
      </c>
      <c r="C48" s="758">
        <f>SUM(C45:C47)</f>
        <v>0</v>
      </c>
      <c r="D48" s="759"/>
      <c r="F48" s="627" t="s">
        <v>17</v>
      </c>
      <c r="G48" s="628">
        <f ca="1">SUM(G45:G48)</f>
        <v>8.6499999999999994E-2</v>
      </c>
      <c r="H48" s="629">
        <f>SUM(H45:H47)</f>
        <v>0</v>
      </c>
      <c r="I48" s="656"/>
      <c r="J48" s="630"/>
    </row>
    <row r="49" spans="1:10" x14ac:dyDescent="0.2">
      <c r="A49" s="617"/>
      <c r="B49" s="618"/>
      <c r="C49" s="621"/>
      <c r="D49" s="620"/>
      <c r="E49" s="621"/>
      <c r="F49" s="674"/>
      <c r="G49" s="674"/>
      <c r="H49" s="674"/>
      <c r="I49" s="674"/>
      <c r="J49" s="675"/>
    </row>
    <row r="50" spans="1:10" ht="12" thickBot="1" x14ac:dyDescent="0.25">
      <c r="A50" s="632"/>
      <c r="B50" s="674"/>
      <c r="C50" s="674"/>
      <c r="D50" s="674"/>
      <c r="E50" s="674"/>
      <c r="F50" s="674"/>
      <c r="G50" s="674"/>
      <c r="H50" s="674"/>
      <c r="I50" s="674"/>
      <c r="J50" s="675"/>
    </row>
    <row r="51" spans="1:10" ht="12.75" x14ac:dyDescent="0.2">
      <c r="A51" s="720" t="s">
        <v>266</v>
      </c>
      <c r="B51" s="721"/>
      <c r="C51" s="721"/>
      <c r="D51" s="721"/>
      <c r="E51" s="722"/>
      <c r="F51" s="720" t="s">
        <v>267</v>
      </c>
      <c r="G51" s="721"/>
      <c r="H51" s="721"/>
      <c r="I51" s="721"/>
      <c r="J51" s="722"/>
    </row>
    <row r="52" spans="1:10" ht="25.5" x14ac:dyDescent="0.2">
      <c r="A52" s="711" t="s">
        <v>28</v>
      </c>
      <c r="B52" s="712"/>
      <c r="C52" s="633" t="s">
        <v>29</v>
      </c>
      <c r="D52" s="634" t="s">
        <v>256</v>
      </c>
      <c r="E52" s="635" t="s">
        <v>257</v>
      </c>
      <c r="F52" s="624" t="s">
        <v>273</v>
      </c>
      <c r="G52" s="634" t="s">
        <v>270</v>
      </c>
      <c r="H52" s="634" t="s">
        <v>269</v>
      </c>
      <c r="I52" s="633" t="s">
        <v>272</v>
      </c>
      <c r="J52" s="636" t="s">
        <v>271</v>
      </c>
    </row>
    <row r="53" spans="1:10" ht="17.100000000000001" customHeight="1" x14ac:dyDescent="0.2">
      <c r="A53" s="709" t="str">
        <f t="shared" ref="A53:A88" si="6">A4</f>
        <v>MÉDICO ORTOPEDIA ROTINA ENFERMARIA</v>
      </c>
      <c r="B53" s="710"/>
      <c r="C53" s="664">
        <f t="shared" ref="C53:C89" si="7">E4</f>
        <v>731</v>
      </c>
      <c r="D53" s="637">
        <f>IFERROR(I53-H53-G53,"0")</f>
        <v>0</v>
      </c>
      <c r="E53" s="665">
        <f>C53*D53</f>
        <v>0</v>
      </c>
      <c r="F53" s="668" t="str">
        <f t="shared" ref="F53:F70" si="8">IFERROR(J53/$J$89,"0")</f>
        <v>0</v>
      </c>
      <c r="G53" s="637">
        <f>IFERROR(($C$48*F53)/C53,"0")</f>
        <v>0</v>
      </c>
      <c r="H53" s="637">
        <f>IFERROR(($H$48*F53)/C53,"0")</f>
        <v>0</v>
      </c>
      <c r="I53" s="638">
        <f t="shared" ref="I53:I70" si="9">G4</f>
        <v>0</v>
      </c>
      <c r="J53" s="666">
        <f t="shared" ref="J53:J70" si="10">I4</f>
        <v>0</v>
      </c>
    </row>
    <row r="54" spans="1:10" ht="17.100000000000001" customHeight="1" x14ac:dyDescent="0.2">
      <c r="A54" s="709" t="str">
        <f t="shared" si="6"/>
        <v>MÉDICO CIRURGIA GERAL ROTINA ENFERMARIA</v>
      </c>
      <c r="B54" s="710"/>
      <c r="C54" s="664">
        <f t="shared" si="7"/>
        <v>731</v>
      </c>
      <c r="D54" s="637">
        <f t="shared" ref="D54:D88" si="11">IFERROR(I54-H54-G54,"0")</f>
        <v>0</v>
      </c>
      <c r="E54" s="665">
        <f t="shared" ref="E54:E69" si="12">C54*D54</f>
        <v>0</v>
      </c>
      <c r="F54" s="668" t="str">
        <f t="shared" si="8"/>
        <v>0</v>
      </c>
      <c r="G54" s="637">
        <f t="shared" ref="G54:G69" si="13">IFERROR(($C$48*F54)/C54,"0")</f>
        <v>0</v>
      </c>
      <c r="H54" s="637">
        <f t="shared" ref="H54:H69" si="14">IFERROR(($H$48*F54)/C54,"0")</f>
        <v>0</v>
      </c>
      <c r="I54" s="638">
        <f t="shared" si="9"/>
        <v>0</v>
      </c>
      <c r="J54" s="666">
        <f t="shared" si="10"/>
        <v>0</v>
      </c>
    </row>
    <row r="55" spans="1:10" ht="17.100000000000001" customHeight="1" x14ac:dyDescent="0.2">
      <c r="A55" s="709" t="str">
        <f t="shared" si="6"/>
        <v>MÉDICO NEUROCIRURGIA ROTINA ENFERMARIA</v>
      </c>
      <c r="B55" s="710"/>
      <c r="C55" s="664">
        <f t="shared" si="7"/>
        <v>731</v>
      </c>
      <c r="D55" s="637">
        <f t="shared" si="11"/>
        <v>0</v>
      </c>
      <c r="E55" s="665">
        <f t="shared" si="12"/>
        <v>0</v>
      </c>
      <c r="F55" s="668" t="str">
        <f t="shared" si="8"/>
        <v>0</v>
      </c>
      <c r="G55" s="637">
        <f t="shared" si="13"/>
        <v>0</v>
      </c>
      <c r="H55" s="637">
        <f t="shared" si="14"/>
        <v>0</v>
      </c>
      <c r="I55" s="638">
        <f t="shared" si="9"/>
        <v>0</v>
      </c>
      <c r="J55" s="666">
        <f t="shared" si="10"/>
        <v>0</v>
      </c>
    </row>
    <row r="56" spans="1:10" ht="17.100000000000001" customHeight="1" x14ac:dyDescent="0.2">
      <c r="A56" s="709" t="str">
        <f t="shared" si="6"/>
        <v>MÉDICO CLÍNICA MÉDICA ROTINA ENFERMARIA</v>
      </c>
      <c r="B56" s="710"/>
      <c r="C56" s="664">
        <f t="shared" si="7"/>
        <v>1462</v>
      </c>
      <c r="D56" s="637">
        <f t="shared" si="11"/>
        <v>0</v>
      </c>
      <c r="E56" s="665">
        <f t="shared" si="12"/>
        <v>0</v>
      </c>
      <c r="F56" s="668" t="str">
        <f t="shared" si="8"/>
        <v>0</v>
      </c>
      <c r="G56" s="637">
        <f t="shared" si="13"/>
        <v>0</v>
      </c>
      <c r="H56" s="637">
        <f t="shared" si="14"/>
        <v>0</v>
      </c>
      <c r="I56" s="638">
        <f t="shared" si="9"/>
        <v>0</v>
      </c>
      <c r="J56" s="666">
        <f t="shared" si="10"/>
        <v>0</v>
      </c>
    </row>
    <row r="57" spans="1:10" ht="17.100000000000001" customHeight="1" x14ac:dyDescent="0.2">
      <c r="A57" s="709" t="str">
        <f t="shared" si="6"/>
        <v>MÉDICO CIRURGIA VASCULAR ROTINA ENFERMARIA</v>
      </c>
      <c r="B57" s="710"/>
      <c r="C57" s="664">
        <f t="shared" si="7"/>
        <v>183</v>
      </c>
      <c r="D57" s="637">
        <f t="shared" si="11"/>
        <v>0</v>
      </c>
      <c r="E57" s="665">
        <f t="shared" si="12"/>
        <v>0</v>
      </c>
      <c r="F57" s="668" t="str">
        <f t="shared" si="8"/>
        <v>0</v>
      </c>
      <c r="G57" s="637">
        <f t="shared" si="13"/>
        <v>0</v>
      </c>
      <c r="H57" s="637">
        <f t="shared" si="14"/>
        <v>0</v>
      </c>
      <c r="I57" s="638">
        <f t="shared" si="9"/>
        <v>0</v>
      </c>
      <c r="J57" s="666">
        <f t="shared" si="10"/>
        <v>0</v>
      </c>
    </row>
    <row r="58" spans="1:10" ht="17.100000000000001" customHeight="1" x14ac:dyDescent="0.2">
      <c r="A58" s="709" t="str">
        <f t="shared" si="6"/>
        <v>MÉDICO ORTOPEDIA AMBULATÓRIO</v>
      </c>
      <c r="B58" s="710"/>
      <c r="C58" s="664">
        <f t="shared" si="7"/>
        <v>258</v>
      </c>
      <c r="D58" s="637">
        <f t="shared" si="11"/>
        <v>0</v>
      </c>
      <c r="E58" s="665">
        <f t="shared" si="12"/>
        <v>0</v>
      </c>
      <c r="F58" s="668" t="str">
        <f t="shared" si="8"/>
        <v>0</v>
      </c>
      <c r="G58" s="637">
        <f t="shared" si="13"/>
        <v>0</v>
      </c>
      <c r="H58" s="637">
        <f t="shared" si="14"/>
        <v>0</v>
      </c>
      <c r="I58" s="638">
        <f t="shared" si="9"/>
        <v>0</v>
      </c>
      <c r="J58" s="666">
        <f t="shared" si="10"/>
        <v>0</v>
      </c>
    </row>
    <row r="59" spans="1:10" ht="17.100000000000001" customHeight="1" x14ac:dyDescent="0.2">
      <c r="A59" s="709" t="str">
        <f t="shared" si="6"/>
        <v>MÉDICO CIRURGIA GERAL AMBULATÓRIO</v>
      </c>
      <c r="B59" s="710"/>
      <c r="C59" s="664">
        <f t="shared" si="7"/>
        <v>258</v>
      </c>
      <c r="D59" s="637">
        <f t="shared" si="11"/>
        <v>0</v>
      </c>
      <c r="E59" s="665">
        <f t="shared" si="12"/>
        <v>0</v>
      </c>
      <c r="F59" s="668" t="str">
        <f t="shared" si="8"/>
        <v>0</v>
      </c>
      <c r="G59" s="637">
        <f t="shared" si="13"/>
        <v>0</v>
      </c>
      <c r="H59" s="637">
        <f t="shared" si="14"/>
        <v>0</v>
      </c>
      <c r="I59" s="638">
        <f t="shared" si="9"/>
        <v>0</v>
      </c>
      <c r="J59" s="666">
        <f t="shared" si="10"/>
        <v>0</v>
      </c>
    </row>
    <row r="60" spans="1:10" ht="17.100000000000001" customHeight="1" x14ac:dyDescent="0.2">
      <c r="A60" s="709" t="str">
        <f t="shared" si="6"/>
        <v>MÉDICO NEUROCIRURGIA AMBULATÓRIO</v>
      </c>
      <c r="B60" s="710"/>
      <c r="C60" s="664">
        <f t="shared" si="7"/>
        <v>77</v>
      </c>
      <c r="D60" s="637">
        <f t="shared" si="11"/>
        <v>0</v>
      </c>
      <c r="E60" s="665">
        <f t="shared" si="12"/>
        <v>0</v>
      </c>
      <c r="F60" s="668" t="str">
        <f t="shared" si="8"/>
        <v>0</v>
      </c>
      <c r="G60" s="637">
        <f t="shared" si="13"/>
        <v>0</v>
      </c>
      <c r="H60" s="637">
        <f t="shared" si="14"/>
        <v>0</v>
      </c>
      <c r="I60" s="638">
        <f t="shared" si="9"/>
        <v>0</v>
      </c>
      <c r="J60" s="666">
        <f t="shared" si="10"/>
        <v>0</v>
      </c>
    </row>
    <row r="61" spans="1:10" ht="17.100000000000001" customHeight="1" x14ac:dyDescent="0.2">
      <c r="A61" s="709" t="str">
        <f t="shared" si="6"/>
        <v>MÉDICO CIRURGIA VASCULAR AMBULATÓRIO</v>
      </c>
      <c r="B61" s="710"/>
      <c r="C61" s="664">
        <f t="shared" si="7"/>
        <v>129</v>
      </c>
      <c r="D61" s="637">
        <f t="shared" si="11"/>
        <v>0</v>
      </c>
      <c r="E61" s="665">
        <f t="shared" si="12"/>
        <v>0</v>
      </c>
      <c r="F61" s="668" t="str">
        <f t="shared" si="8"/>
        <v>0</v>
      </c>
      <c r="G61" s="637">
        <f t="shared" si="13"/>
        <v>0</v>
      </c>
      <c r="H61" s="637">
        <f t="shared" si="14"/>
        <v>0</v>
      </c>
      <c r="I61" s="638">
        <f t="shared" si="9"/>
        <v>0</v>
      </c>
      <c r="J61" s="666">
        <f t="shared" si="10"/>
        <v>0</v>
      </c>
    </row>
    <row r="62" spans="1:10" ht="17.100000000000001" customHeight="1" x14ac:dyDescent="0.2">
      <c r="A62" s="709" t="str">
        <f t="shared" si="6"/>
        <v>MÉDICO CIRURGIA PEDIÁTRICA AMBULATÓRIO</v>
      </c>
      <c r="B62" s="710"/>
      <c r="C62" s="664">
        <f t="shared" si="7"/>
        <v>129</v>
      </c>
      <c r="D62" s="637">
        <f t="shared" si="11"/>
        <v>0</v>
      </c>
      <c r="E62" s="665">
        <f t="shared" si="12"/>
        <v>0</v>
      </c>
      <c r="F62" s="668" t="str">
        <f t="shared" si="8"/>
        <v>0</v>
      </c>
      <c r="G62" s="637">
        <f t="shared" si="13"/>
        <v>0</v>
      </c>
      <c r="H62" s="637">
        <f t="shared" si="14"/>
        <v>0</v>
      </c>
      <c r="I62" s="638">
        <f t="shared" si="9"/>
        <v>0</v>
      </c>
      <c r="J62" s="666">
        <f t="shared" si="10"/>
        <v>0</v>
      </c>
    </row>
    <row r="63" spans="1:10" ht="17.100000000000001" customHeight="1" x14ac:dyDescent="0.2">
      <c r="A63" s="709" t="str">
        <f t="shared" si="6"/>
        <v>MÉDICO ORTOPEDIA COORDENAÇÃO AMBULATÓRIO</v>
      </c>
      <c r="B63" s="710"/>
      <c r="C63" s="664">
        <f t="shared" si="7"/>
        <v>129</v>
      </c>
      <c r="D63" s="637">
        <f t="shared" si="11"/>
        <v>0</v>
      </c>
      <c r="E63" s="665">
        <f t="shared" si="12"/>
        <v>0</v>
      </c>
      <c r="F63" s="668" t="str">
        <f t="shared" si="8"/>
        <v>0</v>
      </c>
      <c r="G63" s="637">
        <f t="shared" si="13"/>
        <v>0</v>
      </c>
      <c r="H63" s="637">
        <f t="shared" si="14"/>
        <v>0</v>
      </c>
      <c r="I63" s="638">
        <f t="shared" si="9"/>
        <v>0</v>
      </c>
      <c r="J63" s="666">
        <f t="shared" si="10"/>
        <v>0</v>
      </c>
    </row>
    <row r="64" spans="1:10" ht="17.100000000000001" customHeight="1" x14ac:dyDescent="0.2">
      <c r="A64" s="709" t="str">
        <f t="shared" si="6"/>
        <v>MÉDICO CIRURGIA GERAL COORDENAÇÃO AMBULATÓRIO</v>
      </c>
      <c r="B64" s="710"/>
      <c r="C64" s="664">
        <f t="shared" si="7"/>
        <v>129</v>
      </c>
      <c r="D64" s="637">
        <f t="shared" si="11"/>
        <v>0</v>
      </c>
      <c r="E64" s="665">
        <f t="shared" si="12"/>
        <v>0</v>
      </c>
      <c r="F64" s="668" t="str">
        <f t="shared" si="8"/>
        <v>0</v>
      </c>
      <c r="G64" s="637">
        <f t="shared" si="13"/>
        <v>0</v>
      </c>
      <c r="H64" s="637">
        <f t="shared" si="14"/>
        <v>0</v>
      </c>
      <c r="I64" s="638">
        <f t="shared" si="9"/>
        <v>0</v>
      </c>
      <c r="J64" s="666">
        <f t="shared" si="10"/>
        <v>0</v>
      </c>
    </row>
    <row r="65" spans="1:10" ht="17.100000000000001" customHeight="1" x14ac:dyDescent="0.2">
      <c r="A65" s="709" t="str">
        <f t="shared" si="6"/>
        <v>MÉDICO NEUROCIRURGIA COORDENAÇÃO AMBULATÓRIO</v>
      </c>
      <c r="B65" s="710"/>
      <c r="C65" s="664">
        <f t="shared" si="7"/>
        <v>129</v>
      </c>
      <c r="D65" s="637">
        <f t="shared" si="11"/>
        <v>0</v>
      </c>
      <c r="E65" s="665">
        <f t="shared" si="12"/>
        <v>0</v>
      </c>
      <c r="F65" s="668" t="str">
        <f t="shared" si="8"/>
        <v>0</v>
      </c>
      <c r="G65" s="637">
        <f t="shared" si="13"/>
        <v>0</v>
      </c>
      <c r="H65" s="637">
        <f t="shared" si="14"/>
        <v>0</v>
      </c>
      <c r="I65" s="638">
        <f t="shared" si="9"/>
        <v>0</v>
      </c>
      <c r="J65" s="666">
        <f t="shared" si="10"/>
        <v>0</v>
      </c>
    </row>
    <row r="66" spans="1:10" ht="17.100000000000001" customHeight="1" x14ac:dyDescent="0.2">
      <c r="A66" s="709" t="str">
        <f t="shared" si="6"/>
        <v>MÉDICO CIRURGIA VASCULAR COORDENAÇÃO AMBULATÓRIO</v>
      </c>
      <c r="B66" s="710"/>
      <c r="C66" s="664">
        <f t="shared" si="7"/>
        <v>129</v>
      </c>
      <c r="D66" s="637">
        <f t="shared" si="11"/>
        <v>0</v>
      </c>
      <c r="E66" s="665">
        <f t="shared" si="12"/>
        <v>0</v>
      </c>
      <c r="F66" s="668" t="str">
        <f t="shared" si="8"/>
        <v>0</v>
      </c>
      <c r="G66" s="637">
        <f t="shared" si="13"/>
        <v>0</v>
      </c>
      <c r="H66" s="637">
        <f t="shared" si="14"/>
        <v>0</v>
      </c>
      <c r="I66" s="638">
        <f t="shared" si="9"/>
        <v>0</v>
      </c>
      <c r="J66" s="666">
        <f t="shared" si="10"/>
        <v>0</v>
      </c>
    </row>
    <row r="67" spans="1:10" ht="17.100000000000001" customHeight="1" x14ac:dyDescent="0.2">
      <c r="A67" s="709" t="str">
        <f t="shared" si="6"/>
        <v>MÉDICO CIRURGIA PEDIÁTRICA COORDENAÇÃO AMBULATÓRIO</v>
      </c>
      <c r="B67" s="710"/>
      <c r="C67" s="664">
        <f t="shared" si="7"/>
        <v>129</v>
      </c>
      <c r="D67" s="637">
        <f t="shared" si="11"/>
        <v>0</v>
      </c>
      <c r="E67" s="665">
        <f t="shared" si="12"/>
        <v>0</v>
      </c>
      <c r="F67" s="668" t="str">
        <f t="shared" si="8"/>
        <v>0</v>
      </c>
      <c r="G67" s="637">
        <f t="shared" si="13"/>
        <v>0</v>
      </c>
      <c r="H67" s="637">
        <f t="shared" si="14"/>
        <v>0</v>
      </c>
      <c r="I67" s="638">
        <f t="shared" si="9"/>
        <v>0</v>
      </c>
      <c r="J67" s="666">
        <f t="shared" si="10"/>
        <v>0</v>
      </c>
    </row>
    <row r="68" spans="1:10" ht="17.100000000000001" customHeight="1" x14ac:dyDescent="0.2">
      <c r="A68" s="709" t="str">
        <f t="shared" si="6"/>
        <v xml:space="preserve">MÉDICO ORTOPEDIA PRECEPTORIA AMBULATÓRIO </v>
      </c>
      <c r="B68" s="710"/>
      <c r="C68" s="664">
        <f t="shared" si="7"/>
        <v>52</v>
      </c>
      <c r="D68" s="637">
        <f t="shared" si="11"/>
        <v>0</v>
      </c>
      <c r="E68" s="665">
        <f>C68*D68</f>
        <v>0</v>
      </c>
      <c r="F68" s="668" t="str">
        <f t="shared" si="8"/>
        <v>0</v>
      </c>
      <c r="G68" s="637">
        <f t="shared" si="13"/>
        <v>0</v>
      </c>
      <c r="H68" s="637">
        <f t="shared" si="14"/>
        <v>0</v>
      </c>
      <c r="I68" s="638">
        <f t="shared" si="9"/>
        <v>0</v>
      </c>
      <c r="J68" s="666">
        <f t="shared" si="10"/>
        <v>0</v>
      </c>
    </row>
    <row r="69" spans="1:10" ht="17.100000000000001" customHeight="1" x14ac:dyDescent="0.2">
      <c r="A69" s="709" t="str">
        <f t="shared" si="6"/>
        <v>MÉDICO CIRURGIA GERAL PRECEPTORIA AMBULATÓRIO</v>
      </c>
      <c r="B69" s="710"/>
      <c r="C69" s="664">
        <f t="shared" si="7"/>
        <v>52</v>
      </c>
      <c r="D69" s="637">
        <f t="shared" si="11"/>
        <v>0</v>
      </c>
      <c r="E69" s="665">
        <f t="shared" si="12"/>
        <v>0</v>
      </c>
      <c r="F69" s="668" t="str">
        <f t="shared" si="8"/>
        <v>0</v>
      </c>
      <c r="G69" s="637">
        <f t="shared" si="13"/>
        <v>0</v>
      </c>
      <c r="H69" s="637">
        <f t="shared" si="14"/>
        <v>0</v>
      </c>
      <c r="I69" s="638">
        <f t="shared" si="9"/>
        <v>0</v>
      </c>
      <c r="J69" s="666">
        <f t="shared" si="10"/>
        <v>0</v>
      </c>
    </row>
    <row r="70" spans="1:10" ht="17.100000000000001" customHeight="1" x14ac:dyDescent="0.2">
      <c r="A70" s="709" t="str">
        <f t="shared" si="6"/>
        <v>MÉDICO ORTOPEDIA CENTRO CIRÚRGICO</v>
      </c>
      <c r="B70" s="710"/>
      <c r="C70" s="664">
        <f t="shared" si="7"/>
        <v>1462</v>
      </c>
      <c r="D70" s="637">
        <f t="shared" si="11"/>
        <v>0</v>
      </c>
      <c r="E70" s="665">
        <f>C70*D70</f>
        <v>0</v>
      </c>
      <c r="F70" s="668" t="str">
        <f t="shared" si="8"/>
        <v>0</v>
      </c>
      <c r="G70" s="637">
        <f t="shared" ref="G70:G88" si="15">IFERROR(($C$48*F70)/C70,"0")</f>
        <v>0</v>
      </c>
      <c r="H70" s="637">
        <f t="shared" ref="H70:H88" si="16">IFERROR(($H$48*F70)/C70,"0")</f>
        <v>0</v>
      </c>
      <c r="I70" s="638">
        <f t="shared" si="9"/>
        <v>0</v>
      </c>
      <c r="J70" s="666">
        <f t="shared" si="10"/>
        <v>0</v>
      </c>
    </row>
    <row r="71" spans="1:10" ht="17.100000000000001" customHeight="1" x14ac:dyDescent="0.2">
      <c r="A71" s="709" t="str">
        <f t="shared" si="6"/>
        <v>MÉDICO CIRURGIA GERAL CENTRO CIRÚRGICO</v>
      </c>
      <c r="B71" s="710"/>
      <c r="C71" s="664">
        <f t="shared" si="7"/>
        <v>1462</v>
      </c>
      <c r="D71" s="637">
        <f t="shared" si="11"/>
        <v>0</v>
      </c>
      <c r="E71" s="665">
        <f t="shared" ref="E71:E87" si="17">C71*D71</f>
        <v>0</v>
      </c>
      <c r="F71" s="668" t="str">
        <f t="shared" ref="F71:F88" si="18">IFERROR(J71/$J$89,"0")</f>
        <v>0</v>
      </c>
      <c r="G71" s="637">
        <f t="shared" si="15"/>
        <v>0</v>
      </c>
      <c r="H71" s="637">
        <f t="shared" si="16"/>
        <v>0</v>
      </c>
      <c r="I71" s="638">
        <f t="shared" ref="I71:I88" si="19">G22</f>
        <v>0</v>
      </c>
      <c r="J71" s="666">
        <f t="shared" ref="J71:J88" si="20">I22</f>
        <v>0</v>
      </c>
    </row>
    <row r="72" spans="1:10" ht="17.100000000000001" customHeight="1" x14ac:dyDescent="0.2">
      <c r="A72" s="709" t="str">
        <f t="shared" si="6"/>
        <v>MÉDICO NEUROCIRURGIA CENTRO CIRÚRGICO</v>
      </c>
      <c r="B72" s="710"/>
      <c r="C72" s="664">
        <f t="shared" si="7"/>
        <v>206</v>
      </c>
      <c r="D72" s="637">
        <f t="shared" si="11"/>
        <v>0</v>
      </c>
      <c r="E72" s="665">
        <f t="shared" si="17"/>
        <v>0</v>
      </c>
      <c r="F72" s="668" t="str">
        <f t="shared" si="18"/>
        <v>0</v>
      </c>
      <c r="G72" s="637">
        <f t="shared" si="15"/>
        <v>0</v>
      </c>
      <c r="H72" s="637">
        <f t="shared" si="16"/>
        <v>0</v>
      </c>
      <c r="I72" s="638">
        <f t="shared" si="19"/>
        <v>0</v>
      </c>
      <c r="J72" s="666">
        <f t="shared" si="20"/>
        <v>0</v>
      </c>
    </row>
    <row r="73" spans="1:10" ht="17.100000000000001" customHeight="1" x14ac:dyDescent="0.2">
      <c r="A73" s="709" t="str">
        <f t="shared" si="6"/>
        <v>MÉDICO CIRURGIA VASCULAR CENTRO CIRÚRGICO</v>
      </c>
      <c r="B73" s="710"/>
      <c r="C73" s="664">
        <f t="shared" si="7"/>
        <v>206</v>
      </c>
      <c r="D73" s="637">
        <f t="shared" si="11"/>
        <v>0</v>
      </c>
      <c r="E73" s="665">
        <f t="shared" si="17"/>
        <v>0</v>
      </c>
      <c r="F73" s="668" t="str">
        <f t="shared" si="18"/>
        <v>0</v>
      </c>
      <c r="G73" s="637">
        <f t="shared" si="15"/>
        <v>0</v>
      </c>
      <c r="H73" s="637">
        <f t="shared" si="16"/>
        <v>0</v>
      </c>
      <c r="I73" s="638">
        <f t="shared" si="19"/>
        <v>0</v>
      </c>
      <c r="J73" s="666">
        <f t="shared" si="20"/>
        <v>0</v>
      </c>
    </row>
    <row r="74" spans="1:10" ht="17.100000000000001" customHeight="1" x14ac:dyDescent="0.2">
      <c r="A74" s="709" t="str">
        <f t="shared" si="6"/>
        <v>MÉDICO CIRURGIA PEDIÁTRICA CENTRO CIRÚRGICO</v>
      </c>
      <c r="B74" s="710"/>
      <c r="C74" s="664">
        <f t="shared" si="7"/>
        <v>310</v>
      </c>
      <c r="D74" s="637">
        <f t="shared" si="11"/>
        <v>0</v>
      </c>
      <c r="E74" s="665">
        <f t="shared" si="17"/>
        <v>0</v>
      </c>
      <c r="F74" s="668" t="str">
        <f t="shared" si="18"/>
        <v>0</v>
      </c>
      <c r="G74" s="637">
        <f t="shared" si="15"/>
        <v>0</v>
      </c>
      <c r="H74" s="637">
        <f t="shared" si="16"/>
        <v>0</v>
      </c>
      <c r="I74" s="638">
        <f t="shared" si="19"/>
        <v>0</v>
      </c>
      <c r="J74" s="666">
        <f t="shared" si="20"/>
        <v>0</v>
      </c>
    </row>
    <row r="75" spans="1:10" ht="17.100000000000001" customHeight="1" x14ac:dyDescent="0.2">
      <c r="A75" s="709" t="str">
        <f t="shared" si="6"/>
        <v>MÉDICO CIRURGIA PLÁSTICA CENTRO CIRÚRGICO</v>
      </c>
      <c r="B75" s="710"/>
      <c r="C75" s="664">
        <f t="shared" si="7"/>
        <v>103</v>
      </c>
      <c r="D75" s="637">
        <f t="shared" si="11"/>
        <v>0</v>
      </c>
      <c r="E75" s="665">
        <f t="shared" si="17"/>
        <v>0</v>
      </c>
      <c r="F75" s="668" t="str">
        <f t="shared" si="18"/>
        <v>0</v>
      </c>
      <c r="G75" s="637">
        <f t="shared" si="15"/>
        <v>0</v>
      </c>
      <c r="H75" s="637">
        <f t="shared" si="16"/>
        <v>0</v>
      </c>
      <c r="I75" s="638">
        <f t="shared" si="19"/>
        <v>0</v>
      </c>
      <c r="J75" s="666">
        <f t="shared" si="20"/>
        <v>0</v>
      </c>
    </row>
    <row r="76" spans="1:10" ht="17.100000000000001" customHeight="1" x14ac:dyDescent="0.2">
      <c r="A76" s="709" t="str">
        <f t="shared" si="6"/>
        <v>MÉDICO UROLOGIA CENTRO CIRÚRGICO</v>
      </c>
      <c r="B76" s="710"/>
      <c r="C76" s="664">
        <f t="shared" si="7"/>
        <v>206</v>
      </c>
      <c r="D76" s="637">
        <f t="shared" si="11"/>
        <v>0</v>
      </c>
      <c r="E76" s="665">
        <f t="shared" si="17"/>
        <v>0</v>
      </c>
      <c r="F76" s="668" t="str">
        <f t="shared" si="18"/>
        <v>0</v>
      </c>
      <c r="G76" s="637">
        <f t="shared" si="15"/>
        <v>0</v>
      </c>
      <c r="H76" s="637">
        <f t="shared" si="16"/>
        <v>0</v>
      </c>
      <c r="I76" s="638">
        <f t="shared" si="19"/>
        <v>0</v>
      </c>
      <c r="J76" s="666">
        <f t="shared" si="20"/>
        <v>0</v>
      </c>
    </row>
    <row r="77" spans="1:10" ht="17.100000000000001" customHeight="1" x14ac:dyDescent="0.2">
      <c r="A77" s="709" t="str">
        <f t="shared" si="6"/>
        <v>MÉDICO PROCTOLOGIA CENTRO CIRÚRGICO</v>
      </c>
      <c r="B77" s="710"/>
      <c r="C77" s="664">
        <f t="shared" si="7"/>
        <v>52</v>
      </c>
      <c r="D77" s="637">
        <f t="shared" si="11"/>
        <v>0</v>
      </c>
      <c r="E77" s="665">
        <f t="shared" si="17"/>
        <v>0</v>
      </c>
      <c r="F77" s="668" t="str">
        <f t="shared" si="18"/>
        <v>0</v>
      </c>
      <c r="G77" s="637">
        <f t="shared" si="15"/>
        <v>0</v>
      </c>
      <c r="H77" s="637">
        <f t="shared" si="16"/>
        <v>0</v>
      </c>
      <c r="I77" s="638">
        <f t="shared" si="19"/>
        <v>0</v>
      </c>
      <c r="J77" s="666">
        <f t="shared" si="20"/>
        <v>0</v>
      </c>
    </row>
    <row r="78" spans="1:10" ht="17.100000000000001" customHeight="1" x14ac:dyDescent="0.2">
      <c r="A78" s="709" t="str">
        <f t="shared" si="6"/>
        <v>MÉDICO CIRURGIA TORÁCICA CENTRO CIRÚRGICO</v>
      </c>
      <c r="B78" s="710"/>
      <c r="C78" s="664">
        <f t="shared" si="7"/>
        <v>52</v>
      </c>
      <c r="D78" s="637">
        <f t="shared" si="11"/>
        <v>0</v>
      </c>
      <c r="E78" s="665">
        <f t="shared" si="17"/>
        <v>0</v>
      </c>
      <c r="F78" s="668" t="str">
        <f t="shared" si="18"/>
        <v>0</v>
      </c>
      <c r="G78" s="637">
        <f t="shared" si="15"/>
        <v>0</v>
      </c>
      <c r="H78" s="637">
        <f t="shared" si="16"/>
        <v>0</v>
      </c>
      <c r="I78" s="638">
        <f t="shared" si="19"/>
        <v>0</v>
      </c>
      <c r="J78" s="666">
        <f t="shared" si="20"/>
        <v>0</v>
      </c>
    </row>
    <row r="79" spans="1:10" ht="17.100000000000001" customHeight="1" x14ac:dyDescent="0.2">
      <c r="A79" s="709" t="str">
        <f t="shared" si="6"/>
        <v>MÉDICO BRONCOSCOPIA CENTRO CIRÚRGICO</v>
      </c>
      <c r="B79" s="710"/>
      <c r="C79" s="664">
        <f t="shared" si="7"/>
        <v>52</v>
      </c>
      <c r="D79" s="637">
        <f t="shared" si="11"/>
        <v>0</v>
      </c>
      <c r="E79" s="665">
        <f t="shared" si="17"/>
        <v>0</v>
      </c>
      <c r="F79" s="668" t="str">
        <f t="shared" si="18"/>
        <v>0</v>
      </c>
      <c r="G79" s="637">
        <f t="shared" si="15"/>
        <v>0</v>
      </c>
      <c r="H79" s="637">
        <f t="shared" si="16"/>
        <v>0</v>
      </c>
      <c r="I79" s="638">
        <f t="shared" si="19"/>
        <v>0</v>
      </c>
      <c r="J79" s="666">
        <f t="shared" si="20"/>
        <v>0</v>
      </c>
    </row>
    <row r="80" spans="1:10" ht="17.100000000000001" customHeight="1" x14ac:dyDescent="0.2">
      <c r="A80" s="709" t="str">
        <f t="shared" si="6"/>
        <v>MÉDICO ENDO / COLONOSCOPIA CENTRO CIRÚRGICO</v>
      </c>
      <c r="B80" s="710"/>
      <c r="C80" s="664">
        <f t="shared" si="7"/>
        <v>129</v>
      </c>
      <c r="D80" s="637">
        <f t="shared" si="11"/>
        <v>0</v>
      </c>
      <c r="E80" s="665">
        <f t="shared" si="17"/>
        <v>0</v>
      </c>
      <c r="F80" s="668" t="str">
        <f t="shared" si="18"/>
        <v>0</v>
      </c>
      <c r="G80" s="637">
        <f t="shared" si="15"/>
        <v>0</v>
      </c>
      <c r="H80" s="637">
        <f t="shared" si="16"/>
        <v>0</v>
      </c>
      <c r="I80" s="638">
        <f t="shared" si="19"/>
        <v>0</v>
      </c>
      <c r="J80" s="666">
        <f t="shared" si="20"/>
        <v>0</v>
      </c>
    </row>
    <row r="81" spans="1:10" ht="17.100000000000001" customHeight="1" x14ac:dyDescent="0.2">
      <c r="A81" s="709" t="str">
        <f t="shared" si="6"/>
        <v xml:space="preserve">MÉDICO CIRURGIA GERAL COORDENAÇÃO CENTRO CIRÚRGICO </v>
      </c>
      <c r="B81" s="710"/>
      <c r="C81" s="664">
        <f t="shared" si="7"/>
        <v>129</v>
      </c>
      <c r="D81" s="637">
        <f t="shared" si="11"/>
        <v>0</v>
      </c>
      <c r="E81" s="665">
        <f t="shared" si="17"/>
        <v>0</v>
      </c>
      <c r="F81" s="668" t="str">
        <f t="shared" si="18"/>
        <v>0</v>
      </c>
      <c r="G81" s="637">
        <f t="shared" si="15"/>
        <v>0</v>
      </c>
      <c r="H81" s="637">
        <f t="shared" si="16"/>
        <v>0</v>
      </c>
      <c r="I81" s="638">
        <f t="shared" si="19"/>
        <v>0</v>
      </c>
      <c r="J81" s="666">
        <f t="shared" si="20"/>
        <v>0</v>
      </c>
    </row>
    <row r="82" spans="1:10" ht="17.100000000000001" customHeight="1" x14ac:dyDescent="0.2">
      <c r="A82" s="709" t="str">
        <f t="shared" si="6"/>
        <v>MÉDICO ORTOPEDIA DIURNO EMERGÊNCIA</v>
      </c>
      <c r="B82" s="710"/>
      <c r="C82" s="664">
        <f t="shared" si="7"/>
        <v>516</v>
      </c>
      <c r="D82" s="637">
        <f t="shared" si="11"/>
        <v>0</v>
      </c>
      <c r="E82" s="665">
        <f t="shared" si="17"/>
        <v>0</v>
      </c>
      <c r="F82" s="668" t="str">
        <f t="shared" si="18"/>
        <v>0</v>
      </c>
      <c r="G82" s="637">
        <f t="shared" si="15"/>
        <v>0</v>
      </c>
      <c r="H82" s="637">
        <f t="shared" si="16"/>
        <v>0</v>
      </c>
      <c r="I82" s="638">
        <f t="shared" si="19"/>
        <v>0</v>
      </c>
      <c r="J82" s="666">
        <f t="shared" si="20"/>
        <v>0</v>
      </c>
    </row>
    <row r="83" spans="1:10" ht="17.100000000000001" customHeight="1" x14ac:dyDescent="0.2">
      <c r="A83" s="709" t="str">
        <f t="shared" si="6"/>
        <v>MÉDICO ORTOPEDIA NOTURNO EMERGÊNCIA</v>
      </c>
      <c r="B83" s="710"/>
      <c r="C83" s="664">
        <f t="shared" si="7"/>
        <v>774</v>
      </c>
      <c r="D83" s="637">
        <f t="shared" si="11"/>
        <v>0</v>
      </c>
      <c r="E83" s="665">
        <f t="shared" si="17"/>
        <v>0</v>
      </c>
      <c r="F83" s="668" t="str">
        <f t="shared" si="18"/>
        <v>0</v>
      </c>
      <c r="G83" s="637">
        <f t="shared" si="15"/>
        <v>0</v>
      </c>
      <c r="H83" s="637">
        <f t="shared" si="16"/>
        <v>0</v>
      </c>
      <c r="I83" s="638">
        <f t="shared" si="19"/>
        <v>0</v>
      </c>
      <c r="J83" s="666">
        <f t="shared" si="20"/>
        <v>0</v>
      </c>
    </row>
    <row r="84" spans="1:10" ht="17.100000000000001" customHeight="1" x14ac:dyDescent="0.2">
      <c r="A84" s="709" t="str">
        <f t="shared" si="6"/>
        <v>MÉDICO ORTOPEDIA PLANTÃO FDS EMERGÊNCIA</v>
      </c>
      <c r="B84" s="710"/>
      <c r="C84" s="664">
        <f t="shared" si="7"/>
        <v>619</v>
      </c>
      <c r="D84" s="637">
        <f t="shared" si="11"/>
        <v>0</v>
      </c>
      <c r="E84" s="665">
        <f t="shared" si="17"/>
        <v>0</v>
      </c>
      <c r="F84" s="668" t="str">
        <f t="shared" si="18"/>
        <v>0</v>
      </c>
      <c r="G84" s="637">
        <f t="shared" si="15"/>
        <v>0</v>
      </c>
      <c r="H84" s="637">
        <f t="shared" si="16"/>
        <v>0</v>
      </c>
      <c r="I84" s="638">
        <f t="shared" si="19"/>
        <v>0</v>
      </c>
      <c r="J84" s="666">
        <f t="shared" si="20"/>
        <v>0</v>
      </c>
    </row>
    <row r="85" spans="1:10" ht="17.100000000000001" customHeight="1" x14ac:dyDescent="0.2">
      <c r="A85" s="709" t="str">
        <f t="shared" si="6"/>
        <v>MÉDICO CIRURGIA GERAL EMERGÊNCIA</v>
      </c>
      <c r="B85" s="710"/>
      <c r="C85" s="664">
        <f t="shared" si="7"/>
        <v>2923</v>
      </c>
      <c r="D85" s="637">
        <f t="shared" si="11"/>
        <v>0</v>
      </c>
      <c r="E85" s="665">
        <f t="shared" si="17"/>
        <v>0</v>
      </c>
      <c r="F85" s="668" t="str">
        <f t="shared" si="18"/>
        <v>0</v>
      </c>
      <c r="G85" s="637">
        <f t="shared" si="15"/>
        <v>0</v>
      </c>
      <c r="H85" s="637">
        <f t="shared" si="16"/>
        <v>0</v>
      </c>
      <c r="I85" s="638">
        <f t="shared" si="19"/>
        <v>0</v>
      </c>
      <c r="J85" s="666">
        <f t="shared" si="20"/>
        <v>0</v>
      </c>
    </row>
    <row r="86" spans="1:10" ht="17.100000000000001" customHeight="1" x14ac:dyDescent="0.2">
      <c r="A86" s="709" t="str">
        <f t="shared" si="6"/>
        <v>MÉDICO NEUROCIRURGIA EMERGÊNCIA</v>
      </c>
      <c r="B86" s="710"/>
      <c r="C86" s="664">
        <f t="shared" si="7"/>
        <v>1462</v>
      </c>
      <c r="D86" s="637">
        <f t="shared" si="11"/>
        <v>0</v>
      </c>
      <c r="E86" s="665">
        <f t="shared" si="17"/>
        <v>0</v>
      </c>
      <c r="F86" s="668" t="str">
        <f t="shared" si="18"/>
        <v>0</v>
      </c>
      <c r="G86" s="637">
        <f t="shared" si="15"/>
        <v>0</v>
      </c>
      <c r="H86" s="637">
        <f t="shared" si="16"/>
        <v>0</v>
      </c>
      <c r="I86" s="638">
        <f t="shared" si="19"/>
        <v>0</v>
      </c>
      <c r="J86" s="666">
        <f t="shared" si="20"/>
        <v>0</v>
      </c>
    </row>
    <row r="87" spans="1:10" ht="17.100000000000001" customHeight="1" x14ac:dyDescent="0.2">
      <c r="A87" s="709" t="str">
        <f t="shared" si="6"/>
        <v>MÉDICO CIRURGIA VASCULAR EMERGÊNCIA</v>
      </c>
      <c r="B87" s="710"/>
      <c r="C87" s="664">
        <f t="shared" si="7"/>
        <v>1462</v>
      </c>
      <c r="D87" s="637">
        <f t="shared" si="11"/>
        <v>0</v>
      </c>
      <c r="E87" s="665">
        <f t="shared" si="17"/>
        <v>0</v>
      </c>
      <c r="F87" s="668" t="str">
        <f t="shared" si="18"/>
        <v>0</v>
      </c>
      <c r="G87" s="637">
        <f t="shared" si="15"/>
        <v>0</v>
      </c>
      <c r="H87" s="637">
        <f t="shared" si="16"/>
        <v>0</v>
      </c>
      <c r="I87" s="638">
        <f t="shared" si="19"/>
        <v>0</v>
      </c>
      <c r="J87" s="666">
        <f t="shared" si="20"/>
        <v>0</v>
      </c>
    </row>
    <row r="88" spans="1:10" ht="17.100000000000001" customHeight="1" thickBot="1" x14ac:dyDescent="0.25">
      <c r="A88" s="709" t="str">
        <f t="shared" si="6"/>
        <v>MÉDICO CIRURGIA PEDIÁTRICA EMERGÊNCIA</v>
      </c>
      <c r="B88" s="710"/>
      <c r="C88" s="664">
        <f t="shared" si="7"/>
        <v>1462</v>
      </c>
      <c r="D88" s="637">
        <f t="shared" si="11"/>
        <v>0</v>
      </c>
      <c r="E88" s="665">
        <f>C88*D88</f>
        <v>0</v>
      </c>
      <c r="F88" s="668" t="str">
        <f t="shared" si="18"/>
        <v>0</v>
      </c>
      <c r="G88" s="637">
        <f t="shared" si="15"/>
        <v>0</v>
      </c>
      <c r="H88" s="637">
        <f t="shared" si="16"/>
        <v>0</v>
      </c>
      <c r="I88" s="638">
        <f t="shared" si="19"/>
        <v>0</v>
      </c>
      <c r="J88" s="666">
        <f t="shared" si="20"/>
        <v>0</v>
      </c>
    </row>
    <row r="89" spans="1:10" ht="13.5" thickBot="1" x14ac:dyDescent="0.25">
      <c r="A89" s="770" t="s">
        <v>8</v>
      </c>
      <c r="B89" s="771"/>
      <c r="C89" s="639">
        <f t="shared" si="7"/>
        <v>19025</v>
      </c>
      <c r="D89" s="670"/>
      <c r="E89" s="685">
        <f>SUM(E53:E88)</f>
        <v>0</v>
      </c>
      <c r="F89" s="667" t="str">
        <f>IFERROR(J89/$J$89,"0")</f>
        <v>0</v>
      </c>
      <c r="G89" s="760"/>
      <c r="H89" s="761"/>
      <c r="I89" s="761"/>
      <c r="J89" s="672">
        <f>SUM(J53:J88)</f>
        <v>0</v>
      </c>
    </row>
    <row r="90" spans="1:10" ht="15.75" thickBot="1" x14ac:dyDescent="0.3">
      <c r="A90" s="640"/>
      <c r="B90" s="640"/>
      <c r="C90" s="641"/>
      <c r="D90" s="642"/>
      <c r="E90" s="642"/>
      <c r="F90" s="669"/>
      <c r="G90" s="643"/>
      <c r="H90" s="644"/>
      <c r="I90" s="644"/>
      <c r="J90" s="671"/>
    </row>
    <row r="91" spans="1:10" ht="13.5" thickBot="1" x14ac:dyDescent="0.25">
      <c r="A91" s="640"/>
      <c r="B91" s="640"/>
      <c r="C91" s="762" t="s">
        <v>275</v>
      </c>
      <c r="D91" s="763"/>
      <c r="E91" s="763"/>
      <c r="F91" s="764">
        <f>(C48+H48+E89)-J89</f>
        <v>0</v>
      </c>
      <c r="G91" s="764"/>
      <c r="H91" s="765"/>
      <c r="I91" s="644"/>
      <c r="J91" s="644"/>
    </row>
    <row r="92" spans="1:10" ht="15.75" customHeight="1" x14ac:dyDescent="0.2">
      <c r="C92" s="762" t="s">
        <v>268</v>
      </c>
      <c r="D92" s="763"/>
      <c r="E92" s="763"/>
      <c r="F92" s="764">
        <f>C48+H48+E89</f>
        <v>0</v>
      </c>
      <c r="G92" s="764"/>
      <c r="H92" s="765"/>
      <c r="I92" s="657"/>
      <c r="J92" s="625"/>
    </row>
    <row r="93" spans="1:10" ht="15" customHeight="1" thickBot="1" x14ac:dyDescent="0.25">
      <c r="C93" s="766" t="s">
        <v>277</v>
      </c>
      <c r="D93" s="767"/>
      <c r="E93" s="767"/>
      <c r="F93" s="768">
        <f>F92*12</f>
        <v>0</v>
      </c>
      <c r="G93" s="768"/>
      <c r="H93" s="769"/>
      <c r="I93" s="625"/>
      <c r="J93" s="625"/>
    </row>
    <row r="94" spans="1:10" x14ac:dyDescent="0.2">
      <c r="F94" s="646"/>
      <c r="G94" s="647"/>
      <c r="H94" s="648"/>
    </row>
    <row r="95" spans="1:10" x14ac:dyDescent="0.2">
      <c r="F95" s="646"/>
      <c r="G95" s="647"/>
      <c r="H95" s="648"/>
    </row>
    <row r="96" spans="1:10" x14ac:dyDescent="0.2">
      <c r="F96" s="646"/>
      <c r="G96" s="647"/>
      <c r="H96" s="649"/>
    </row>
    <row r="97" spans="1:10" x14ac:dyDescent="0.2">
      <c r="A97" s="646"/>
      <c r="B97" s="650"/>
      <c r="C97" s="650"/>
      <c r="D97" s="650"/>
      <c r="E97" s="645"/>
      <c r="F97" s="646"/>
      <c r="G97" s="647"/>
      <c r="H97" s="651"/>
    </row>
    <row r="98" spans="1:10" x14ac:dyDescent="0.2">
      <c r="F98" s="645"/>
      <c r="G98" s="646"/>
      <c r="H98" s="645"/>
      <c r="I98" s="645"/>
      <c r="J98" s="645"/>
    </row>
    <row r="99" spans="1:10" x14ac:dyDescent="0.2">
      <c r="F99" s="645"/>
      <c r="G99" s="646"/>
      <c r="H99" s="645"/>
      <c r="I99" s="645"/>
      <c r="J99" s="645"/>
    </row>
    <row r="100" spans="1:10" x14ac:dyDescent="0.2">
      <c r="F100" s="645"/>
      <c r="G100" s="646"/>
      <c r="H100" s="645"/>
      <c r="I100" s="645"/>
      <c r="J100" s="645"/>
    </row>
    <row r="101" spans="1:10" x14ac:dyDescent="0.2">
      <c r="F101" s="645"/>
      <c r="G101" s="646"/>
      <c r="H101" s="645"/>
      <c r="I101" s="645"/>
      <c r="J101" s="652"/>
    </row>
    <row r="102" spans="1:10" x14ac:dyDescent="0.2">
      <c r="F102" s="645"/>
      <c r="G102" s="646"/>
      <c r="H102" s="645"/>
      <c r="I102" s="645"/>
      <c r="J102" s="652"/>
    </row>
    <row r="103" spans="1:10" x14ac:dyDescent="0.2">
      <c r="F103" s="653"/>
      <c r="G103" s="646"/>
      <c r="H103" s="654"/>
      <c r="I103" s="645"/>
      <c r="J103" s="645"/>
    </row>
    <row r="115" spans="6:6" x14ac:dyDescent="0.2">
      <c r="F115" s="655"/>
    </row>
  </sheetData>
  <sheetProtection selectLockedCells="1"/>
  <mergeCells count="174">
    <mergeCell ref="G89:I89"/>
    <mergeCell ref="C91:E91"/>
    <mergeCell ref="F91:H91"/>
    <mergeCell ref="C92:E92"/>
    <mergeCell ref="F92:H92"/>
    <mergeCell ref="C93:E93"/>
    <mergeCell ref="F93:H93"/>
    <mergeCell ref="A68:B68"/>
    <mergeCell ref="A69:B69"/>
    <mergeCell ref="A89:B89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H43:H44"/>
    <mergeCell ref="I43:J43"/>
    <mergeCell ref="C48:D48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24:D24"/>
    <mergeCell ref="E24:F24"/>
    <mergeCell ref="I24:J24"/>
    <mergeCell ref="A40:D40"/>
    <mergeCell ref="E40:F40"/>
    <mergeCell ref="H40:H41"/>
    <mergeCell ref="I40:J40"/>
    <mergeCell ref="A41:D41"/>
    <mergeCell ref="E41:F41"/>
    <mergeCell ref="I41:J41"/>
    <mergeCell ref="A21:D21"/>
    <mergeCell ref="E21:F21"/>
    <mergeCell ref="I21:J21"/>
    <mergeCell ref="A22:D22"/>
    <mergeCell ref="E22:F22"/>
    <mergeCell ref="I22:J22"/>
    <mergeCell ref="A23:D23"/>
    <mergeCell ref="E23:F23"/>
    <mergeCell ref="I23:J23"/>
    <mergeCell ref="A20:D20"/>
    <mergeCell ref="E20:F20"/>
    <mergeCell ref="I20:J20"/>
    <mergeCell ref="A18:D18"/>
    <mergeCell ref="E18:F18"/>
    <mergeCell ref="I18:J18"/>
    <mergeCell ref="A19:D19"/>
    <mergeCell ref="E19:F19"/>
    <mergeCell ref="I19:J19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  <mergeCell ref="A25:D25"/>
    <mergeCell ref="E25:F25"/>
    <mergeCell ref="I25:J25"/>
    <mergeCell ref="A26:D26"/>
    <mergeCell ref="E26:F26"/>
    <mergeCell ref="I26:J26"/>
    <mergeCell ref="A27:D27"/>
    <mergeCell ref="E27:F27"/>
    <mergeCell ref="I27:J27"/>
    <mergeCell ref="A28:D28"/>
    <mergeCell ref="E28:F28"/>
    <mergeCell ref="I28:J28"/>
    <mergeCell ref="A29:D29"/>
    <mergeCell ref="E29:F29"/>
    <mergeCell ref="I29:J29"/>
    <mergeCell ref="A30:D30"/>
    <mergeCell ref="E30:F30"/>
    <mergeCell ref="I30:J30"/>
    <mergeCell ref="A31:D31"/>
    <mergeCell ref="E31:F31"/>
    <mergeCell ref="I31:J31"/>
    <mergeCell ref="A32:D32"/>
    <mergeCell ref="E32:F32"/>
    <mergeCell ref="I32:J32"/>
    <mergeCell ref="A70:B70"/>
    <mergeCell ref="A71:B71"/>
    <mergeCell ref="A72:B72"/>
    <mergeCell ref="I33:J33"/>
    <mergeCell ref="I34:J34"/>
    <mergeCell ref="I35:J35"/>
    <mergeCell ref="I36:J36"/>
    <mergeCell ref="I37:J37"/>
    <mergeCell ref="I38:J38"/>
    <mergeCell ref="I39:J39"/>
    <mergeCell ref="A51:E51"/>
    <mergeCell ref="F51:J51"/>
    <mergeCell ref="A52:B52"/>
    <mergeCell ref="A53:B53"/>
    <mergeCell ref="A54:B54"/>
    <mergeCell ref="A55:B55"/>
    <mergeCell ref="A43:B44"/>
    <mergeCell ref="C43:D43"/>
    <mergeCell ref="A84:B84"/>
    <mergeCell ref="A85:B85"/>
    <mergeCell ref="A86:B86"/>
    <mergeCell ref="A87:B87"/>
    <mergeCell ref="A88:B88"/>
    <mergeCell ref="A33:D33"/>
    <mergeCell ref="E33:F33"/>
    <mergeCell ref="A34:D34"/>
    <mergeCell ref="E34:F34"/>
    <mergeCell ref="A35:D35"/>
    <mergeCell ref="E35:F35"/>
    <mergeCell ref="A36:D36"/>
    <mergeCell ref="E36:F36"/>
    <mergeCell ref="A37:D37"/>
    <mergeCell ref="E37:F37"/>
    <mergeCell ref="A38:D38"/>
    <mergeCell ref="E38:F38"/>
    <mergeCell ref="A39:D39"/>
    <mergeCell ref="E39:F39"/>
    <mergeCell ref="F43:F44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1" t="s">
        <v>241</v>
      </c>
      <c r="B1" s="791"/>
      <c r="C1" s="791"/>
      <c r="D1" s="791"/>
      <c r="E1" s="791"/>
      <c r="F1" s="791"/>
      <c r="G1" s="344"/>
      <c r="H1" s="315"/>
      <c r="I1" s="315"/>
      <c r="J1" s="315"/>
      <c r="K1" s="315"/>
    </row>
    <row r="2" spans="1:14" s="365" customFormat="1" ht="45" customHeight="1" x14ac:dyDescent="0.25">
      <c r="A2" s="792" t="s">
        <v>196</v>
      </c>
      <c r="B2" s="793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9" t="s">
        <v>34</v>
      </c>
      <c r="B4" s="780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9" t="s">
        <v>35</v>
      </c>
      <c r="B5" s="780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9" t="s">
        <v>36</v>
      </c>
      <c r="B6" s="780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89" t="s">
        <v>37</v>
      </c>
      <c r="B7" s="790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9" t="s">
        <v>210</v>
      </c>
      <c r="B9" s="780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9" t="s">
        <v>211</v>
      </c>
      <c r="B10" s="780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9" t="s">
        <v>212</v>
      </c>
      <c r="B11" s="780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1" t="s">
        <v>191</v>
      </c>
      <c r="B15" s="782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1" t="s">
        <v>192</v>
      </c>
      <c r="B16" s="782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1" t="s">
        <v>193</v>
      </c>
      <c r="B17" s="782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3" t="s">
        <v>8</v>
      </c>
      <c r="B18" s="784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9" t="s">
        <v>52</v>
      </c>
      <c r="B24" s="780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5"/>
      <c r="B26" s="786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5" t="s">
        <v>8</v>
      </c>
      <c r="B27" s="786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7" t="s">
        <v>58</v>
      </c>
      <c r="B41" s="788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2" t="s">
        <v>59</v>
      </c>
      <c r="B42" s="773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2" t="s">
        <v>60</v>
      </c>
      <c r="B44" s="773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4" t="s">
        <v>24</v>
      </c>
      <c r="B45" s="775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4" t="s">
        <v>26</v>
      </c>
      <c r="B46" s="775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6" t="s">
        <v>27</v>
      </c>
      <c r="B47" s="777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8"/>
      <c r="B48" s="778"/>
      <c r="C48" s="778"/>
      <c r="D48" s="778"/>
      <c r="E48" s="778"/>
      <c r="F48" s="778"/>
      <c r="G48" s="778"/>
      <c r="H48" s="778"/>
      <c r="I48" s="778"/>
      <c r="J48" s="778"/>
      <c r="K48" s="778"/>
      <c r="L48" s="778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1" t="s">
        <v>209</v>
      </c>
      <c r="B1" s="791"/>
      <c r="C1" s="791"/>
      <c r="D1" s="791"/>
      <c r="E1" s="791"/>
      <c r="F1" s="791"/>
      <c r="G1" s="344"/>
      <c r="H1" s="315"/>
      <c r="I1" s="315"/>
      <c r="J1" s="315"/>
      <c r="K1" s="315"/>
    </row>
    <row r="2" spans="1:15" s="365" customFormat="1" ht="41.25" customHeight="1" x14ac:dyDescent="0.25">
      <c r="A2" s="794" t="s">
        <v>28</v>
      </c>
      <c r="B2" s="794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0" t="s">
        <v>34</v>
      </c>
      <c r="B4" s="780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0" t="s">
        <v>35</v>
      </c>
      <c r="B5" s="780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0" t="s">
        <v>36</v>
      </c>
      <c r="B6" s="780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0" t="s">
        <v>37</v>
      </c>
      <c r="B7" s="790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6" t="s">
        <v>213</v>
      </c>
      <c r="B9" s="797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6" t="s">
        <v>214</v>
      </c>
      <c r="B10" s="797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6" t="s">
        <v>215</v>
      </c>
      <c r="B11" s="797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6" t="s">
        <v>216</v>
      </c>
      <c r="B12" s="797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6" t="s">
        <v>220</v>
      </c>
      <c r="B13" s="797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6" t="s">
        <v>221</v>
      </c>
      <c r="B14" s="797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6" t="s">
        <v>217</v>
      </c>
      <c r="B15" s="797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6" t="s">
        <v>218</v>
      </c>
      <c r="B16" s="797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6" t="s">
        <v>219</v>
      </c>
      <c r="B17" s="797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6" t="s">
        <v>8</v>
      </c>
      <c r="B18" s="786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0" t="s">
        <v>52</v>
      </c>
      <c r="B24" s="780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6"/>
      <c r="B26" s="786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6" t="s">
        <v>8</v>
      </c>
      <c r="B27" s="786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5" t="s">
        <v>58</v>
      </c>
      <c r="B43" s="795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5" t="s">
        <v>59</v>
      </c>
      <c r="B44" s="795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5" t="s">
        <v>60</v>
      </c>
      <c r="B46" s="795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5" t="s">
        <v>24</v>
      </c>
      <c r="B47" s="775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5" t="s">
        <v>26</v>
      </c>
      <c r="B48" s="775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5" t="s">
        <v>27</v>
      </c>
      <c r="B49" s="775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8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8" t="s">
        <v>205</v>
      </c>
      <c r="B1" s="798"/>
      <c r="C1" s="798"/>
      <c r="D1" s="798"/>
      <c r="E1" s="798"/>
      <c r="F1" s="798"/>
      <c r="G1" s="555"/>
      <c r="H1" s="555"/>
    </row>
    <row r="2" spans="1:13" s="196" customFormat="1" ht="60" customHeight="1" x14ac:dyDescent="0.25">
      <c r="A2" s="799" t="s">
        <v>196</v>
      </c>
      <c r="B2" s="800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0" t="s">
        <v>34</v>
      </c>
      <c r="B4" s="780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0" t="s">
        <v>35</v>
      </c>
      <c r="B5" s="780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0" t="s">
        <v>36</v>
      </c>
      <c r="B6" s="780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0" t="s">
        <v>37</v>
      </c>
      <c r="B7" s="790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0"/>
      <c r="B11" s="780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0"/>
      <c r="B12" s="780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6" t="s">
        <v>8</v>
      </c>
      <c r="B14" s="786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0" t="s">
        <v>52</v>
      </c>
      <c r="B20" s="780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6"/>
      <c r="B22" s="786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6" t="s">
        <v>8</v>
      </c>
      <c r="B23" s="786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1" t="s">
        <v>58</v>
      </c>
      <c r="B39" s="801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5" t="s">
        <v>59</v>
      </c>
      <c r="B40" s="795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5" t="s">
        <v>60</v>
      </c>
      <c r="B42" s="795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5" t="s">
        <v>24</v>
      </c>
      <c r="B43" s="775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5" t="s">
        <v>26</v>
      </c>
      <c r="B44" s="775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5" t="s">
        <v>27</v>
      </c>
      <c r="B45" s="775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4" t="s">
        <v>204</v>
      </c>
      <c r="B1" s="804"/>
      <c r="C1" s="804"/>
      <c r="D1" s="804"/>
      <c r="E1" s="804"/>
      <c r="F1" s="804"/>
      <c r="G1" s="390"/>
      <c r="H1" s="390"/>
    </row>
    <row r="2" spans="1:16" s="196" customFormat="1" ht="51" customHeight="1" x14ac:dyDescent="0.25">
      <c r="A2" s="805" t="s">
        <v>196</v>
      </c>
      <c r="B2" s="806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9" t="s">
        <v>34</v>
      </c>
      <c r="B4" s="780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9" t="s">
        <v>35</v>
      </c>
      <c r="B5" s="780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9" t="s">
        <v>36</v>
      </c>
      <c r="B6" s="780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89" t="s">
        <v>37</v>
      </c>
      <c r="B7" s="790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9"/>
      <c r="B11" s="780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9"/>
      <c r="B12" s="780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5" t="s">
        <v>8</v>
      </c>
      <c r="B14" s="786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9" t="s">
        <v>52</v>
      </c>
      <c r="B20" s="780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5"/>
      <c r="B22" s="786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5" t="s">
        <v>8</v>
      </c>
      <c r="B23" s="786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1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3" t="s">
        <v>59</v>
      </c>
      <c r="B40" s="795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3" t="s">
        <v>60</v>
      </c>
      <c r="B42" s="795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4" t="s">
        <v>24</v>
      </c>
      <c r="B43" s="775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4" t="s">
        <v>26</v>
      </c>
      <c r="B44" s="775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6" t="s">
        <v>27</v>
      </c>
      <c r="B45" s="777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2" t="s">
        <v>28</v>
      </c>
      <c r="B2" s="812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0" t="s">
        <v>34</v>
      </c>
      <c r="B4" s="780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0" t="s">
        <v>35</v>
      </c>
      <c r="B5" s="780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0" t="s">
        <v>36</v>
      </c>
      <c r="B6" s="780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1" t="s">
        <v>37</v>
      </c>
      <c r="B7" s="811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7" t="s">
        <v>181</v>
      </c>
      <c r="B9" s="808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7" t="s">
        <v>182</v>
      </c>
      <c r="B10" s="808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7" t="s">
        <v>183</v>
      </c>
      <c r="B11" s="808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7" t="s">
        <v>184</v>
      </c>
      <c r="B12" s="808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7" t="s">
        <v>185</v>
      </c>
      <c r="B13" s="808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7" t="s">
        <v>186</v>
      </c>
      <c r="B14" s="808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7" t="s">
        <v>187</v>
      </c>
      <c r="B15" s="808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7" t="s">
        <v>188</v>
      </c>
      <c r="B16" s="808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7" t="s">
        <v>189</v>
      </c>
      <c r="B17" s="808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7" t="s">
        <v>190</v>
      </c>
      <c r="B18" s="808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0" t="s">
        <v>8</v>
      </c>
      <c r="B19" s="810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1" t="s">
        <v>52</v>
      </c>
      <c r="B25" s="811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6"/>
      <c r="B27" s="786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0" t="s">
        <v>8</v>
      </c>
      <c r="B28" s="810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1" t="s">
        <v>58</v>
      </c>
      <c r="B44" s="801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5" t="s">
        <v>59</v>
      </c>
      <c r="B45" s="795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5" t="s">
        <v>60</v>
      </c>
      <c r="B47" s="795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9" t="s">
        <v>24</v>
      </c>
      <c r="B48" s="809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9" t="s">
        <v>26</v>
      </c>
      <c r="B49" s="809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9" t="s">
        <v>27</v>
      </c>
      <c r="B50" s="809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2" t="s">
        <v>28</v>
      </c>
      <c r="B2" s="812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0" t="s">
        <v>34</v>
      </c>
      <c r="B4" s="780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0" t="s">
        <v>35</v>
      </c>
      <c r="B5" s="780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0" t="s">
        <v>36</v>
      </c>
      <c r="B6" s="780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1" t="s">
        <v>37</v>
      </c>
      <c r="B7" s="811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7" t="s">
        <v>181</v>
      </c>
      <c r="B9" s="808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7" t="s">
        <v>182</v>
      </c>
      <c r="B10" s="808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7" t="s">
        <v>183</v>
      </c>
      <c r="B11" s="808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7" t="s">
        <v>184</v>
      </c>
      <c r="B12" s="808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7" t="s">
        <v>185</v>
      </c>
      <c r="B13" s="808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7" t="s">
        <v>186</v>
      </c>
      <c r="B14" s="808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7" t="s">
        <v>187</v>
      </c>
      <c r="B15" s="808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7" t="s">
        <v>188</v>
      </c>
      <c r="B16" s="808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7" t="s">
        <v>189</v>
      </c>
      <c r="B17" s="808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7" t="s">
        <v>190</v>
      </c>
      <c r="B18" s="808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0" t="s">
        <v>8</v>
      </c>
      <c r="B19" s="810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1" t="s">
        <v>52</v>
      </c>
      <c r="B25" s="811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6"/>
      <c r="B27" s="786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0" t="s">
        <v>8</v>
      </c>
      <c r="B28" s="810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1" t="s">
        <v>58</v>
      </c>
      <c r="B44" s="801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5" t="s">
        <v>59</v>
      </c>
      <c r="B45" s="795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5" t="s">
        <v>60</v>
      </c>
      <c r="B47" s="795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9" t="s">
        <v>24</v>
      </c>
      <c r="B48" s="809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9" t="s">
        <v>26</v>
      </c>
      <c r="B49" s="809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9" t="s">
        <v>27</v>
      </c>
      <c r="B50" s="809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9" t="s">
        <v>206</v>
      </c>
      <c r="B1" s="819"/>
      <c r="C1" s="819"/>
      <c r="D1" s="819"/>
      <c r="E1" s="819"/>
      <c r="F1" s="819"/>
      <c r="G1" s="410"/>
      <c r="H1" s="410"/>
      <c r="I1" s="410"/>
      <c r="J1" s="410"/>
    </row>
    <row r="2" spans="1:13" s="414" customFormat="1" ht="75" customHeight="1" x14ac:dyDescent="0.25">
      <c r="A2" s="820" t="s">
        <v>28</v>
      </c>
      <c r="B2" s="820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6" t="s">
        <v>34</v>
      </c>
      <c r="B4" s="816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6" t="s">
        <v>35</v>
      </c>
      <c r="B5" s="816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6" t="s">
        <v>36</v>
      </c>
      <c r="B6" s="816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6" t="s">
        <v>37</v>
      </c>
      <c r="B7" s="816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6">
        <v>7</v>
      </c>
      <c r="B15" s="816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6">
        <v>8</v>
      </c>
      <c r="B16" s="816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6">
        <v>9</v>
      </c>
      <c r="B17" s="816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7" t="s">
        <v>8</v>
      </c>
      <c r="B18" s="817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6" t="s">
        <v>52</v>
      </c>
      <c r="B24" s="816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7"/>
      <c r="B26" s="817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7" t="s">
        <v>8</v>
      </c>
      <c r="B27" s="817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8" t="s">
        <v>58</v>
      </c>
      <c r="B43" s="818"/>
      <c r="C43" s="436"/>
      <c r="D43" s="436"/>
      <c r="E43" s="456">
        <f>F18+E34</f>
        <v>200024.15987088002</v>
      </c>
    </row>
    <row r="44" spans="1:13" hidden="1" x14ac:dyDescent="0.2">
      <c r="A44" s="813" t="s">
        <v>59</v>
      </c>
      <c r="B44" s="813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3" t="s">
        <v>60</v>
      </c>
      <c r="B46" s="813"/>
      <c r="C46" s="443"/>
      <c r="D46" s="443"/>
      <c r="E46" s="457">
        <f>E44/(1-B40)</f>
        <v>218964.59755980299</v>
      </c>
    </row>
    <row r="47" spans="1:13" s="459" customFormat="1" x14ac:dyDescent="0.2">
      <c r="A47" s="814" t="s">
        <v>24</v>
      </c>
      <c r="B47" s="814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4" t="s">
        <v>26</v>
      </c>
      <c r="B48" s="814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4" t="s">
        <v>27</v>
      </c>
      <c r="B49" s="814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5"/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4" t="s">
        <v>206</v>
      </c>
      <c r="B1" s="804"/>
      <c r="C1" s="804"/>
      <c r="D1" s="804"/>
      <c r="E1" s="804"/>
      <c r="F1" s="804"/>
      <c r="G1" s="390"/>
      <c r="H1" s="390"/>
      <c r="I1" s="390"/>
      <c r="J1" s="390"/>
    </row>
    <row r="2" spans="1:14" s="196" customFormat="1" ht="75" customHeight="1" x14ac:dyDescent="0.25">
      <c r="A2" s="800" t="s">
        <v>28</v>
      </c>
      <c r="B2" s="800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0" t="s">
        <v>34</v>
      </c>
      <c r="B4" s="780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0" t="s">
        <v>35</v>
      </c>
      <c r="B5" s="780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0" t="s">
        <v>36</v>
      </c>
      <c r="B6" s="780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0" t="s">
        <v>37</v>
      </c>
      <c r="B7" s="790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0">
        <v>7</v>
      </c>
      <c r="B15" s="780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0">
        <v>8</v>
      </c>
      <c r="B16" s="780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0">
        <v>9</v>
      </c>
      <c r="B17" s="780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6" t="s">
        <v>8</v>
      </c>
      <c r="B18" s="786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0" t="s">
        <v>52</v>
      </c>
      <c r="B24" s="780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6"/>
      <c r="B26" s="786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6" t="s">
        <v>8</v>
      </c>
      <c r="B27" s="786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1" t="s">
        <v>58</v>
      </c>
      <c r="B43" s="801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5" t="s">
        <v>59</v>
      </c>
      <c r="B44" s="795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5" t="s">
        <v>60</v>
      </c>
      <c r="B46" s="795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5" t="s">
        <v>24</v>
      </c>
      <c r="B47" s="775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5" t="s">
        <v>26</v>
      </c>
      <c r="B48" s="775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5" t="s">
        <v>27</v>
      </c>
      <c r="B49" s="775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1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4" t="s">
        <v>208</v>
      </c>
      <c r="B1" s="804"/>
      <c r="C1" s="804"/>
      <c r="D1" s="804"/>
      <c r="E1" s="804"/>
      <c r="F1" s="804"/>
      <c r="G1" s="390"/>
      <c r="H1" s="390"/>
      <c r="I1" s="390"/>
      <c r="J1" s="390"/>
    </row>
    <row r="2" spans="1:15" s="196" customFormat="1" ht="74.25" customHeight="1" x14ac:dyDescent="0.25">
      <c r="A2" s="822" t="s">
        <v>28</v>
      </c>
      <c r="B2" s="806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9" t="s">
        <v>34</v>
      </c>
      <c r="B4" s="780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9" t="s">
        <v>35</v>
      </c>
      <c r="B5" s="780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9" t="s">
        <v>36</v>
      </c>
      <c r="B6" s="780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89" t="s">
        <v>37</v>
      </c>
      <c r="B7" s="790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3" t="s">
        <v>8</v>
      </c>
      <c r="B20" s="784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9" t="s">
        <v>52</v>
      </c>
      <c r="B26" s="780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5"/>
      <c r="B28" s="786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5" t="s">
        <v>8</v>
      </c>
      <c r="B29" s="786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2" t="s">
        <v>58</v>
      </c>
      <c r="B45" s="801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3" t="s">
        <v>59</v>
      </c>
      <c r="B46" s="795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3" t="s">
        <v>60</v>
      </c>
      <c r="B48" s="795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4" t="s">
        <v>24</v>
      </c>
      <c r="B49" s="775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4" t="s">
        <v>26</v>
      </c>
      <c r="B50" s="775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6" t="s">
        <v>27</v>
      </c>
      <c r="B51" s="777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1"/>
      <c r="B52" s="821"/>
      <c r="C52" s="821"/>
      <c r="D52" s="821"/>
      <c r="E52" s="821"/>
      <c r="F52" s="821"/>
      <c r="G52" s="821"/>
      <c r="H52" s="821"/>
      <c r="I52" s="821"/>
      <c r="J52" s="821"/>
      <c r="K52" s="821"/>
      <c r="L52" s="821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5" t="s">
        <v>207</v>
      </c>
      <c r="B1" s="825"/>
      <c r="C1" s="825"/>
      <c r="D1" s="825"/>
      <c r="E1" s="825"/>
      <c r="F1" s="825"/>
      <c r="G1" s="475"/>
      <c r="H1" s="475"/>
      <c r="I1" s="475"/>
      <c r="J1" s="475"/>
    </row>
    <row r="2" spans="1:17" s="471" customFormat="1" ht="62.25" customHeight="1" x14ac:dyDescent="0.25">
      <c r="A2" s="820" t="s">
        <v>28</v>
      </c>
      <c r="B2" s="820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6" t="s">
        <v>34</v>
      </c>
      <c r="B4" s="816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6" t="s">
        <v>35</v>
      </c>
      <c r="B5" s="816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6" t="s">
        <v>36</v>
      </c>
      <c r="B6" s="816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6" t="s">
        <v>37</v>
      </c>
      <c r="B7" s="816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4" t="s">
        <v>240</v>
      </c>
      <c r="B16" s="824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4" t="s">
        <v>243</v>
      </c>
      <c r="B18" s="824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7" t="s">
        <v>8</v>
      </c>
      <c r="B20" s="817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6" t="s">
        <v>52</v>
      </c>
      <c r="B26" s="816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7"/>
      <c r="B28" s="817"/>
      <c r="G28" s="415"/>
      <c r="H28" s="415"/>
      <c r="I28" s="415"/>
      <c r="J28" s="415"/>
    </row>
    <row r="29" spans="1:17" hidden="1" x14ac:dyDescent="0.2">
      <c r="A29" s="817" t="s">
        <v>8</v>
      </c>
      <c r="B29" s="817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3" t="s">
        <v>58</v>
      </c>
      <c r="B45" s="813"/>
      <c r="E45" s="457">
        <f>F20+E36</f>
        <v>300357.34586937481</v>
      </c>
    </row>
    <row r="46" spans="1:19" hidden="1" x14ac:dyDescent="0.2">
      <c r="A46" s="813" t="s">
        <v>59</v>
      </c>
      <c r="B46" s="813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3" t="s">
        <v>60</v>
      </c>
      <c r="B48" s="813"/>
      <c r="E48" s="457">
        <f>E46/(1-B42)</f>
        <v>328797.79097154021</v>
      </c>
    </row>
    <row r="49" spans="1:13" s="485" customFormat="1" ht="8.1" customHeight="1" x14ac:dyDescent="0.2">
      <c r="A49" s="814" t="s">
        <v>24</v>
      </c>
      <c r="B49" s="814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4" t="s">
        <v>26</v>
      </c>
      <c r="B50" s="814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4" t="s">
        <v>27</v>
      </c>
      <c r="B51" s="814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3"/>
      <c r="B52" s="823"/>
      <c r="C52" s="823"/>
      <c r="D52" s="823"/>
      <c r="E52" s="823"/>
      <c r="F52" s="823"/>
      <c r="G52" s="823"/>
      <c r="H52" s="823"/>
      <c r="I52" s="823"/>
      <c r="J52" s="823"/>
      <c r="K52" s="823"/>
      <c r="L52" s="823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29" t="s">
        <v>165</v>
      </c>
      <c r="B1" s="829"/>
      <c r="C1" s="829"/>
      <c r="D1" s="829"/>
      <c r="E1" s="829"/>
      <c r="F1" s="829"/>
    </row>
    <row r="2" spans="1:11" s="248" customFormat="1" ht="22.5" customHeight="1" x14ac:dyDescent="0.25">
      <c r="A2" s="826" t="s">
        <v>28</v>
      </c>
      <c r="B2" s="826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0" t="s">
        <v>164</v>
      </c>
      <c r="B3" s="831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6" t="s">
        <v>166</v>
      </c>
      <c r="B4" s="826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7" t="s">
        <v>169</v>
      </c>
      <c r="B5" s="828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0" t="s">
        <v>8</v>
      </c>
      <c r="B9" s="831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2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6" t="s">
        <v>58</v>
      </c>
      <c r="B25" s="836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7" t="s">
        <v>22</v>
      </c>
      <c r="B26" s="837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8" t="s">
        <v>60</v>
      </c>
      <c r="B27" s="838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3" t="s">
        <v>24</v>
      </c>
      <c r="B28" s="833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3" t="s">
        <v>26</v>
      </c>
      <c r="B29" s="833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4" t="s">
        <v>157</v>
      </c>
      <c r="B30" s="835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29" t="s">
        <v>173</v>
      </c>
      <c r="B1" s="829"/>
      <c r="C1" s="829"/>
      <c r="D1" s="829"/>
      <c r="E1" s="829"/>
      <c r="F1" s="829"/>
    </row>
    <row r="2" spans="1:13" s="248" customFormat="1" ht="22.5" customHeight="1" x14ac:dyDescent="0.25">
      <c r="A2" s="826" t="s">
        <v>28</v>
      </c>
      <c r="B2" s="826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6" t="s">
        <v>166</v>
      </c>
      <c r="B4" s="826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1" t="s">
        <v>174</v>
      </c>
      <c r="B5" s="842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0" t="s">
        <v>178</v>
      </c>
      <c r="I15" s="839" t="s">
        <v>177</v>
      </c>
      <c r="J15" s="839"/>
    </row>
    <row r="16" spans="1:13" ht="9" customHeight="1" x14ac:dyDescent="0.25">
      <c r="A16" s="264"/>
      <c r="B16" s="258"/>
      <c r="C16" s="257"/>
      <c r="D16" s="257"/>
      <c r="E16" s="244"/>
      <c r="F16" s="244"/>
      <c r="H16" s="840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2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6" t="s">
        <v>58</v>
      </c>
      <c r="B25" s="836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7" t="s">
        <v>22</v>
      </c>
      <c r="B26" s="837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8" t="s">
        <v>60</v>
      </c>
      <c r="B27" s="838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3" t="s">
        <v>24</v>
      </c>
      <c r="B28" s="833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3" t="s">
        <v>26</v>
      </c>
      <c r="B29" s="833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4" t="s">
        <v>157</v>
      </c>
      <c r="B30" s="835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29" t="s">
        <v>173</v>
      </c>
      <c r="B1" s="829"/>
      <c r="C1" s="829"/>
      <c r="D1" s="829"/>
      <c r="E1" s="829"/>
      <c r="F1" s="829"/>
    </row>
    <row r="2" spans="1:13" s="248" customFormat="1" ht="22.5" customHeight="1" x14ac:dyDescent="0.25">
      <c r="A2" s="843" t="s">
        <v>28</v>
      </c>
      <c r="B2" s="844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3" t="s">
        <v>166</v>
      </c>
      <c r="B4" s="844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1" t="s">
        <v>174</v>
      </c>
      <c r="B5" s="842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2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6" t="s">
        <v>58</v>
      </c>
      <c r="B25" s="845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6" t="s">
        <v>22</v>
      </c>
      <c r="B26" s="847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0" t="s">
        <v>60</v>
      </c>
      <c r="B27" s="831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5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5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4" t="s">
        <v>157</v>
      </c>
      <c r="B30" s="835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2024-03-13T20:53:57Z</dcterms:modified>
  <dc:language>pt-BR</dc:language>
</cp:coreProperties>
</file>